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ndrewlansleyorg-my.sharepoint.com/personal/anna_andrewlansley_org/Documents/"/>
    </mc:Choice>
  </mc:AlternateContent>
  <xr:revisionPtr revIDLastSave="56" documentId="8_{42CB1020-6830-49DB-AE51-0AAAEFEEC8E9}" xr6:coauthVersionLast="47" xr6:coauthVersionMax="47" xr10:uidLastSave="{48CEAE34-FAA8-4E31-B7CC-A2077B3D2E9A}"/>
  <workbookProtection workbookAlgorithmName="SHA-512" workbookHashValue="MKyHcCH8ewrSmT937WuzZ8I5PwjYdLw1RzAC9YFwSQsejQhL3JDdbz6zuIKogoS2uhfqLpScBkns5wfO+MgcnQ==" workbookSaltValue="iwbRc2uIxMQR4a9dR3DmKw==" workbookSpinCount="100000" lockStructure="1"/>
  <bookViews>
    <workbookView xWindow="-108" yWindow="-108" windowWidth="24792" windowHeight="14856" tabRatio="917" xr2:uid="{5AEFD7D4-BEFB-46E5-ACBB-707E5347E97D}"/>
  </bookViews>
  <sheets>
    <sheet name="Introduction" sheetId="1" r:id="rId1"/>
    <sheet name="Event Details" sheetId="2" r:id="rId2"/>
    <sheet name="Accessibility" sheetId="4" r:id="rId3"/>
    <sheet name="Environmental Sustainability" sheetId="3" r:id="rId4"/>
    <sheet name="Dashboard" sheetId="11" r:id="rId5"/>
    <sheet name="Recommendations" sheetId="6" r:id="rId6"/>
    <sheet name="Access Donut" sheetId="7" state="hidden" r:id="rId7"/>
    <sheet name="Sustainability Donut" sheetId="8" state="hidden" r:id="rId8"/>
    <sheet name="Dropdowns" sheetId="9" state="hidden" r:id="rId9"/>
  </sheets>
  <definedNames>
    <definedName name="ACCESIBILITY">Accessibility!$A$1:$M$90</definedName>
    <definedName name="DASHBOARD">Dashboard!$A$1:$R$40</definedName>
    <definedName name="EVENT.DETAILS">'Event Details'!$A$1:$C$38</definedName>
    <definedName name="Introduction">Introduction!$A$1:$U$25</definedName>
    <definedName name="SUMMARY">Recommendations!$A$1:$P$23</definedName>
    <definedName name="Summary.section">Recommendations!$L$5:$O$20</definedName>
    <definedName name="SUSTAINABILITY">'Environmental Sustainability'!$A$1:$M$149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 i="3" l="1"/>
  <c r="L127" i="3"/>
  <c r="L40" i="4"/>
  <c r="L37" i="4"/>
  <c r="L34" i="4"/>
  <c r="Z18" i="8"/>
  <c r="Z17" i="8"/>
  <c r="Z16" i="8"/>
  <c r="Z15" i="8"/>
  <c r="L60" i="3" l="1"/>
  <c r="L136" i="3"/>
  <c r="L142" i="3"/>
  <c r="L139" i="3"/>
  <c r="L112" i="3"/>
  <c r="L124" i="3"/>
  <c r="L130" i="3"/>
  <c r="L69" i="3"/>
  <c r="L45" i="3"/>
  <c r="L83" i="4"/>
  <c r="L80" i="4"/>
  <c r="L77" i="4"/>
  <c r="L28" i="4"/>
  <c r="L25" i="4"/>
  <c r="L22" i="4"/>
  <c r="L68" i="4"/>
  <c r="L65" i="4"/>
  <c r="L62" i="4"/>
  <c r="L53" i="4"/>
  <c r="L50" i="4"/>
  <c r="L47" i="4"/>
  <c r="L9" i="4"/>
  <c r="B45" i="7"/>
  <c r="B21" i="7"/>
  <c r="B15" i="7"/>
  <c r="L109" i="3"/>
  <c r="L115" i="3"/>
  <c r="L75" i="3"/>
  <c r="L72" i="3"/>
  <c r="L57" i="3"/>
  <c r="L14" i="3"/>
  <c r="L12" i="4" l="1"/>
  <c r="L15" i="4"/>
  <c r="L76" i="3"/>
  <c r="L116" i="3"/>
  <c r="L119" i="3"/>
  <c r="B53" i="8"/>
  <c r="B47" i="8"/>
  <c r="B41" i="8"/>
  <c r="B35" i="8"/>
  <c r="B29" i="8"/>
  <c r="B23" i="8"/>
  <c r="B17" i="8"/>
  <c r="B39" i="7" l="1"/>
  <c r="B27" i="7"/>
  <c r="L48" i="3"/>
  <c r="L42" i="3"/>
  <c r="L11" i="3"/>
  <c r="L8" i="3"/>
  <c r="L49" i="3" l="1"/>
  <c r="L52" i="3"/>
  <c r="B4" i="8" s="1"/>
  <c r="L64" i="3"/>
  <c r="B5" i="8" s="1"/>
  <c r="C5" i="8" s="1"/>
  <c r="P4" i="8" s="1"/>
  <c r="L131" i="3"/>
  <c r="B8" i="8" s="1"/>
  <c r="C8" i="8" s="1"/>
  <c r="P7" i="8" s="1"/>
  <c r="L15" i="3"/>
  <c r="B3" i="8" s="1"/>
  <c r="C3" i="8" s="1"/>
  <c r="P2" i="8" s="1"/>
  <c r="B7" i="8"/>
  <c r="C7" i="8" s="1"/>
  <c r="P6" i="8" s="1"/>
  <c r="L79" i="3"/>
  <c r="B6" i="8" s="1"/>
  <c r="C6" i="8" s="1"/>
  <c r="P5" i="8" s="1"/>
  <c r="L143" i="3"/>
  <c r="B9" i="8" s="1"/>
  <c r="C9" i="8" s="1"/>
  <c r="P8" i="8" s="1"/>
  <c r="B33" i="7"/>
  <c r="C4" i="8" l="1"/>
  <c r="M20" i="6"/>
  <c r="N20" i="6" s="1"/>
  <c r="B48" i="8"/>
  <c r="M19" i="6"/>
  <c r="N19" i="6" s="1"/>
  <c r="B42" i="8"/>
  <c r="M18" i="6"/>
  <c r="N18" i="6" s="1"/>
  <c r="B36" i="8"/>
  <c r="M17" i="6"/>
  <c r="N17" i="6" s="1"/>
  <c r="B30" i="8"/>
  <c r="M16" i="6"/>
  <c r="N16" i="6" s="1"/>
  <c r="B24" i="8"/>
  <c r="M14" i="6"/>
  <c r="N14" i="6" s="1"/>
  <c r="B12" i="8"/>
  <c r="G4" i="8"/>
  <c r="M15" i="6"/>
  <c r="N15" i="6" s="1"/>
  <c r="D4" i="8"/>
  <c r="F4" i="8"/>
  <c r="E4" i="8"/>
  <c r="E7" i="8"/>
  <c r="F7" i="8"/>
  <c r="G7" i="8"/>
  <c r="D7" i="8"/>
  <c r="G3" i="8"/>
  <c r="F3" i="8"/>
  <c r="D3" i="8"/>
  <c r="E3" i="8"/>
  <c r="D8" i="8"/>
  <c r="F8" i="8"/>
  <c r="G8" i="8"/>
  <c r="E8" i="8"/>
  <c r="G5" i="8"/>
  <c r="E5" i="8"/>
  <c r="F5" i="8"/>
  <c r="D5" i="8"/>
  <c r="G6" i="8"/>
  <c r="E6" i="8"/>
  <c r="F6" i="8"/>
  <c r="D6" i="8"/>
  <c r="G9" i="8"/>
  <c r="D9" i="8"/>
  <c r="F9" i="8"/>
  <c r="E9" i="8"/>
  <c r="L86" i="4"/>
  <c r="L71" i="4"/>
  <c r="L56" i="4"/>
  <c r="B50" i="8" l="1"/>
  <c r="R8" i="8"/>
  <c r="B52" i="8"/>
  <c r="T8" i="8"/>
  <c r="B49" i="8"/>
  <c r="Q8" i="8"/>
  <c r="B51" i="8"/>
  <c r="S8" i="8"/>
  <c r="B44" i="8"/>
  <c r="R7" i="8"/>
  <c r="B45" i="8"/>
  <c r="S7" i="8"/>
  <c r="B46" i="8"/>
  <c r="T7" i="8"/>
  <c r="B43" i="8"/>
  <c r="Q7" i="8"/>
  <c r="B37" i="8"/>
  <c r="Q6" i="8"/>
  <c r="B39" i="8"/>
  <c r="S6" i="8"/>
  <c r="B40" i="8"/>
  <c r="T6" i="8"/>
  <c r="B38" i="8"/>
  <c r="R6" i="8"/>
  <c r="B32" i="8"/>
  <c r="R5" i="8"/>
  <c r="B33" i="8"/>
  <c r="S5" i="8"/>
  <c r="B31" i="8"/>
  <c r="Q5" i="8"/>
  <c r="B34" i="8"/>
  <c r="T5" i="8"/>
  <c r="B26" i="8"/>
  <c r="R4" i="8"/>
  <c r="B25" i="8"/>
  <c r="Q4" i="8"/>
  <c r="B28" i="8"/>
  <c r="T4" i="8"/>
  <c r="B27" i="8"/>
  <c r="S4" i="8"/>
  <c r="B22" i="8"/>
  <c r="T3" i="8"/>
  <c r="B20" i="8"/>
  <c r="R3" i="8"/>
  <c r="B21" i="8"/>
  <c r="S3" i="8"/>
  <c r="B18" i="8"/>
  <c r="P3" i="8"/>
  <c r="P9" i="8" s="1"/>
  <c r="B19" i="8"/>
  <c r="Q3" i="8"/>
  <c r="B15" i="8"/>
  <c r="S2" i="8"/>
  <c r="B16" i="8"/>
  <c r="T2" i="8"/>
  <c r="B14" i="8"/>
  <c r="R2" i="8"/>
  <c r="B13" i="8"/>
  <c r="Q2" i="8"/>
  <c r="L16" i="4"/>
  <c r="B3" i="7" s="1"/>
  <c r="C3" i="7" s="1"/>
  <c r="O2" i="7" s="1"/>
  <c r="L84" i="4"/>
  <c r="B8" i="7" s="1"/>
  <c r="C8" i="7" s="1"/>
  <c r="O7" i="7" s="1"/>
  <c r="L54" i="4"/>
  <c r="B6" i="7" s="1"/>
  <c r="C6" i="7" s="1"/>
  <c r="O5" i="7" s="1"/>
  <c r="L41" i="4"/>
  <c r="B5" i="7" s="1"/>
  <c r="C5" i="7" s="1"/>
  <c r="O4" i="7" s="1"/>
  <c r="L29" i="4"/>
  <c r="B4" i="7" s="1"/>
  <c r="C4" i="7" s="1"/>
  <c r="O3" i="7" s="1"/>
  <c r="L69" i="4"/>
  <c r="B7" i="7" s="1"/>
  <c r="C7" i="7" s="1"/>
  <c r="O6" i="7" s="1"/>
  <c r="O8" i="7" l="1"/>
  <c r="P17" i="8" s="1"/>
  <c r="R9" i="8"/>
  <c r="T9" i="8"/>
  <c r="Q9" i="8"/>
  <c r="S9" i="8"/>
  <c r="M6" i="6"/>
  <c r="N6" i="6" s="1"/>
  <c r="B10" i="7"/>
  <c r="M7" i="6"/>
  <c r="N7" i="6" s="1"/>
  <c r="B16" i="7"/>
  <c r="B28" i="7"/>
  <c r="B40" i="7"/>
  <c r="M10" i="6"/>
  <c r="N10" i="6" s="1"/>
  <c r="B34" i="7"/>
  <c r="G6" i="7"/>
  <c r="M8" i="6"/>
  <c r="N8" i="6" s="1"/>
  <c r="B22" i="7"/>
  <c r="D6" i="7"/>
  <c r="M9" i="6"/>
  <c r="N9" i="6" s="1"/>
  <c r="G8" i="7"/>
  <c r="M11" i="6"/>
  <c r="N11" i="6" s="1"/>
  <c r="D8" i="7"/>
  <c r="F8" i="7"/>
  <c r="E8" i="7"/>
  <c r="G7" i="7"/>
  <c r="E7" i="7"/>
  <c r="D7" i="7"/>
  <c r="F7" i="7"/>
  <c r="F6" i="7"/>
  <c r="E6" i="7"/>
  <c r="D5" i="7"/>
  <c r="F5" i="7"/>
  <c r="E5" i="7"/>
  <c r="G5" i="7"/>
  <c r="E4" i="7"/>
  <c r="F4" i="7"/>
  <c r="G4" i="7"/>
  <c r="D4" i="7"/>
  <c r="F3" i="7"/>
  <c r="D3" i="7"/>
  <c r="E3" i="7"/>
  <c r="G3" i="7"/>
  <c r="B44" i="7" l="1"/>
  <c r="S7" i="7"/>
  <c r="B42" i="7"/>
  <c r="Q7" i="7"/>
  <c r="B43" i="7"/>
  <c r="R7" i="7"/>
  <c r="B41" i="7"/>
  <c r="P7" i="7"/>
  <c r="B35" i="7"/>
  <c r="P6" i="7"/>
  <c r="B36" i="7"/>
  <c r="Q6" i="7"/>
  <c r="B38" i="7"/>
  <c r="S6" i="7"/>
  <c r="B37" i="7"/>
  <c r="R6" i="7"/>
  <c r="B29" i="7"/>
  <c r="P5" i="7"/>
  <c r="B32" i="7"/>
  <c r="S5" i="7"/>
  <c r="B30" i="7"/>
  <c r="Q5" i="7"/>
  <c r="B31" i="7"/>
  <c r="R5" i="7"/>
  <c r="B25" i="7"/>
  <c r="R4" i="7"/>
  <c r="B26" i="7"/>
  <c r="S4" i="7"/>
  <c r="B24" i="7"/>
  <c r="Q4" i="7"/>
  <c r="B23" i="7"/>
  <c r="P4" i="7"/>
  <c r="B17" i="7"/>
  <c r="P3" i="7"/>
  <c r="B19" i="7"/>
  <c r="R3" i="7"/>
  <c r="B20" i="7"/>
  <c r="S3" i="7"/>
  <c r="B18" i="7"/>
  <c r="Q3" i="7"/>
  <c r="B14" i="7"/>
  <c r="S2" i="7"/>
  <c r="B12" i="7"/>
  <c r="Q2" i="7"/>
  <c r="B11" i="7"/>
  <c r="P2" i="7"/>
  <c r="B13" i="7"/>
  <c r="R2" i="7"/>
  <c r="R8" i="7" l="1"/>
  <c r="S17" i="8" s="1"/>
  <c r="P8" i="7"/>
  <c r="Q17" i="8" s="1"/>
  <c r="Q8" i="7"/>
  <c r="R17" i="8" s="1"/>
  <c r="S8" i="7"/>
  <c r="T17" i="8" s="1"/>
  <c r="U17" i="8" l="1"/>
  <c r="D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annal</author>
  </authors>
  <commentList>
    <comment ref="F6" authorId="0" shapeId="0" xr:uid="{C23A75B3-5A36-4C44-B722-69149D797A3F}">
      <text>
        <r>
          <rPr>
            <sz val="11"/>
            <color theme="1"/>
            <rFont val="Calibri"/>
            <family val="2"/>
            <scheme val="minor"/>
          </rPr>
          <t xml:space="preserve">Making your ticketing and box office processes accessible can significantly improve how people can access information about your event.
Accessible provisions for your event can be included on your website and social media channels as well as box office/ticket exchange points for ticketed events </t>
        </r>
      </text>
    </comment>
    <comment ref="H6" authorId="0" shapeId="0" xr:uid="{A87293CA-6ADA-437A-9A5B-B2A2BE64B166}">
      <text>
        <r>
          <rPr>
            <sz val="11"/>
            <color theme="1"/>
            <rFont val="Calibri"/>
            <family val="2"/>
            <scheme val="minor"/>
          </rPr>
          <t>Likely to promote accessibility:
• Accessible provisions being made available online
• Providing different methods/formats for booking tickets, making information and assistance available
• Providing Personal Assistance Tickets; sharing/listing events with relevant networks &amp; communities</t>
        </r>
      </text>
    </comment>
    <comment ref="F19" authorId="0" shapeId="0" xr:uid="{E8151DAF-8806-4927-9291-D5B84932B36E}">
      <text>
        <r>
          <rPr>
            <sz val="11"/>
            <color theme="1"/>
            <rFont val="Calibri"/>
            <family val="2"/>
            <scheme val="minor"/>
          </rPr>
          <t>Access to the venue / site should be considered and include egress, accommodation and site navigation planning.
Communicating specifics around your site plan and layout can help inform disabled audiences about challenges they may face at your event.</t>
        </r>
      </text>
    </comment>
    <comment ref="H19" authorId="0" shapeId="0" xr:uid="{51895E17-F334-4860-9F0D-A203CA26DB80}">
      <text>
        <r>
          <rPr>
            <sz val="11"/>
            <color theme="1"/>
            <rFont val="Calibri"/>
            <family val="2"/>
            <scheme val="minor"/>
          </rPr>
          <t>Likely to promote accessibility:
• Accessible provisions being made available online, informed by community led planning
• Providing different methods/formats for accessing the event, making information and assistance available
• Lowered box office points / hearing loop in wristband exchanges
• Seperate accessible campsite with suitable facilities provided</t>
        </r>
      </text>
    </comment>
    <comment ref="F31" authorId="0" shapeId="0" xr:uid="{E74EBA3D-60BE-4685-ADBF-6641A8A5EA8E}">
      <text>
        <r>
          <rPr>
            <sz val="11"/>
            <color theme="1"/>
            <rFont val="Calibri"/>
            <family val="2"/>
            <scheme val="minor"/>
          </rPr>
          <t>Planning for disabled audience members can be done by considering services and facilities that will improve provisions for all people attending your event.</t>
        </r>
      </text>
    </comment>
    <comment ref="H31" authorId="0" shapeId="0" xr:uid="{7768B974-A50A-4181-856B-D09B2F4075B9}">
      <text>
        <r>
          <rPr>
            <sz val="11"/>
            <color theme="1"/>
            <rFont val="Calibri"/>
            <family val="2"/>
            <scheme val="minor"/>
          </rPr>
          <t>Likely to promote accessibility:
• Providing clear signage for all audience needs and facilities
• Ensuring all services bought in are aware of any access plans or processes in place
• Considering different disabilities and access needs in your planning
• Use distances rather than walking times on signage
• Provide large print versions of programmes and maps
• Providing a variety of toilets and facilities to meet a range of access needs</t>
        </r>
      </text>
    </comment>
    <comment ref="F44" authorId="0" shapeId="0" xr:uid="{A408436C-965C-4CE4-AB02-1582FFAF8B8A}">
      <text>
        <r>
          <rPr>
            <sz val="11"/>
            <color theme="1"/>
            <rFont val="Calibri"/>
            <family val="2"/>
            <scheme val="minor"/>
          </rPr>
          <t>Planning for the performance aspect of any event should include all audience members, artists, staff and crew.</t>
        </r>
      </text>
    </comment>
    <comment ref="H44" authorId="0" shapeId="0" xr:uid="{06F13954-1AE2-4DEC-AC17-CB6F40BEF7B5}">
      <text>
        <r>
          <rPr>
            <sz val="11"/>
            <color theme="1"/>
            <rFont val="Calibri"/>
            <family val="2"/>
            <scheme val="minor"/>
          </rPr>
          <t>Likely to promote accessibility:
• Providing raised viewing platforms/areas
• Providing break out/quiet spaces on site
• Ensuring all routes backstage (including load in/dressing rooms etc) are level access
• Communicate provisions in advance through marketing and advancing processes 
• Using an Artist Access Rider, such as the template provided by the Musicians' Union</t>
        </r>
      </text>
    </comment>
    <comment ref="F59" authorId="0" shapeId="0" xr:uid="{39A063F5-29F9-4AD1-AF26-980001A50FAF}">
      <text>
        <r>
          <rPr>
            <sz val="11"/>
            <color theme="1"/>
            <rFont val="Calibri"/>
            <family val="2"/>
            <scheme val="minor"/>
          </rPr>
          <t>Appointing someone to lead on accessible provision will help improve the effectiveness of your access plans.
For smaller event teams these responsibilities can be integrated or shared across roles in order to embed accessible planning and practice for your event.</t>
        </r>
      </text>
    </comment>
    <comment ref="H59" authorId="0" shapeId="0" xr:uid="{882E2DCC-5570-4BBF-9F8D-C8357D498F68}">
      <text>
        <r>
          <rPr>
            <sz val="11"/>
            <color theme="1"/>
            <rFont val="Calibri"/>
            <family val="2"/>
            <scheme val="minor"/>
          </rPr>
          <t>Likely to promote accessibility:
• Engaging with your disabled customers and working with your local community
• Reviewing all areas of staffing (artists, volunteers, staff, crew) and promote equity across your practice. 
• Include disabled people in the design and delivery of your EDI policies as early as possible.
• Consider the multiplier impacts from intersectional challenges, and how this can create additional complexities for different communities who may wish to access your event.</t>
        </r>
      </text>
    </comment>
    <comment ref="F74" authorId="0" shapeId="0" xr:uid="{6C534C0F-D64C-475E-A0F1-F2BA85FF50E4}">
      <text>
        <r>
          <rPr>
            <sz val="11"/>
            <color theme="1"/>
            <rFont val="Calibri"/>
            <family val="2"/>
            <scheme val="minor"/>
          </rPr>
          <t>A commitment to working with those who have lived experience of a disability and listening to audience feedback can help inform policy and best practice for future events. 
Understanding your audience through data collection and feedback/surveying processes can help you understand the specific challenges disabled audiences might face when attending your event.</t>
        </r>
      </text>
    </comment>
    <comment ref="H74" authorId="0" shapeId="0" xr:uid="{B34FBF98-82B2-4DDC-8CFD-9758B080B3C1}">
      <text>
        <r>
          <rPr>
            <sz val="11"/>
            <color theme="1"/>
            <rFont val="Calibri"/>
            <family val="2"/>
            <scheme val="minor"/>
          </rPr>
          <t>Likely to promote accessibility:
• Work with those who have lived experience in planning and marketing your event
• Capture and analyse audience data to help identify and prioritise any adjustments for future events
• Create an accessibility policy; sign up to the AIE charter or commit to a program of improvements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annal</author>
  </authors>
  <commentList>
    <comment ref="F5" authorId="0" shapeId="0" xr:uid="{9F64F717-82E9-4217-A3AA-403A28FB5A20}">
      <text>
        <r>
          <rPr>
            <sz val="12"/>
            <color theme="1"/>
            <rFont val="Calibri"/>
            <family val="2"/>
            <scheme val="minor"/>
          </rPr>
          <t xml:space="preserve">This section is about having clear processes by which decisions are made and implemented (or not implemented) for your event.
Good governance will often be a deciding factor in whether your event plan will meet environmental targets or not.
</t>
        </r>
      </text>
    </comment>
    <comment ref="H5" authorId="0" shapeId="0" xr:uid="{333A389B-3A7D-47B5-B308-05B99D671A78}">
      <text>
        <r>
          <rPr>
            <sz val="11"/>
            <color theme="1"/>
            <rFont val="Calibri"/>
            <family val="2"/>
            <scheme val="minor"/>
          </rPr>
          <t>Likely to promote sustainability:
• An assigned role to lead on sustainability
• Engaging local environmental networks
• Putting a sustainability plan in place
• Monitoring and recording your event emissions
• Understanding the likely environmental impacts of your event</t>
        </r>
      </text>
    </comment>
    <comment ref="F17" authorId="0" shapeId="0" xr:uid="{7D71BED6-0D83-4603-9D2E-5404D54C7088}">
      <text>
        <r>
          <rPr>
            <sz val="11"/>
            <color theme="1"/>
            <rFont val="Calibri"/>
            <family val="2"/>
            <scheme val="minor"/>
          </rPr>
          <t>The energy hierarchy helps us to consider our energy requirements and the type of power we might use, in order to use less energy (especially from harmful sources) and produce less emissions.
A reduction of emissions from energy-use at events will significantly reduce the greenhouse gases an event produces, and ultimately improve the carbon footprint of the event.
The greenhouse gases are Carbon Dioxide, Methane, Nitrous Oxide and Fluorinated Gases, these collectively known as the carbon dioxide equivalent (often shortened to CO2e or the carbon footprint) and form part of events emissions.
Elevated levels of these gases cause a range of environmental impacts including rising average temperatures, the greenhouse effect and climate change.</t>
        </r>
      </text>
    </comment>
    <comment ref="H17" authorId="0" shapeId="0" xr:uid="{EA3BBF7F-77D5-4603-93E3-6B9939388DA5}">
      <text>
        <r>
          <rPr>
            <sz val="11"/>
            <color theme="1"/>
            <rFont val="Calibri"/>
            <family val="2"/>
            <scheme val="minor"/>
          </rPr>
          <t xml:space="preserve">Likely to improve carbon footprint:
- Using LED lighting
- Behaviour change – switching off equipment.
- Reducing reliance on generators 
- Monitoring heating and refrigeration processes 
</t>
        </r>
      </text>
    </comment>
    <comment ref="F54" authorId="0" shapeId="0" xr:uid="{A710CBC2-0E7A-44E0-9C51-BC259713435E}">
      <text>
        <r>
          <rPr>
            <sz val="11"/>
            <color theme="1"/>
            <rFont val="Calibri"/>
            <family val="2"/>
            <scheme val="minor"/>
          </rPr>
          <t xml:space="preserve">This section assesses whether this event will support a transition from unsustainable transport to sustainable alternatives, and whether this is informed by policies/strategies for your event. 
This can include measures like locating attractions within a 15-minute walking or cycling radius, or deliberately holding your event close to public transport links and infrastructure.
It can also include informing your audience about sustainable travel options, using local suppliers and capturing and analysing audience data.
</t>
        </r>
      </text>
    </comment>
    <comment ref="H54" authorId="0" shapeId="0" xr:uid="{4BCBFB21-336F-4031-868F-3F1405A46EA8}">
      <text>
        <r>
          <rPr>
            <sz val="11"/>
            <color theme="1"/>
            <rFont val="Calibri"/>
            <family val="2"/>
            <scheme val="minor"/>
          </rPr>
          <t xml:space="preserve">Likely to support sustainable travel:
• Promoting cycling and walking infrastructure
• Keeping events close to communities
• Communicating public transport options
• Installing cycle racks or signposting nearby EV
</t>
        </r>
      </text>
    </comment>
    <comment ref="F66" authorId="0" shapeId="0" xr:uid="{4B14D1E2-3E1D-49CC-8DAB-E048752FE975}">
      <text>
        <r>
          <rPr>
            <sz val="11"/>
            <color theme="1"/>
            <rFont val="Calibri"/>
            <family val="2"/>
            <scheme val="minor"/>
          </rPr>
          <t xml:space="preserve">Food and drink policies can help define the environmental impacts of the traders/concessions at your events.
A good Food and Drink Policy should be informed by recognised standards and include a plan to reduce or repurpose leftover food, and options to reduce the amount of meat/dairy on menus.
</t>
        </r>
      </text>
    </comment>
    <comment ref="H66" authorId="0" shapeId="0" xr:uid="{FE87AEE7-99A1-486F-84F7-3FCD6D1AC546}">
      <text>
        <r>
          <rPr>
            <sz val="11"/>
            <color theme="1"/>
            <rFont val="Calibri"/>
            <family val="2"/>
            <scheme val="minor"/>
          </rPr>
          <t>Likely to have a positive impact:
- Working with local suppliers to reduce food miles
- Ensure a high proportion of low-carbon impact food is available, i.e. vegetarian / vegan rather than meat (especially red meat), seasonal and locally sourced
- Establish a food and drink policy with recognised standards.
- Eliminate food waste – repurpose left over edible food</t>
        </r>
      </text>
    </comment>
    <comment ref="F81" authorId="0" shapeId="0" xr:uid="{94370315-A8DC-4433-AF0B-49FCBA4DCA43}">
      <text>
        <r>
          <rPr>
            <sz val="11"/>
            <color theme="1"/>
            <rFont val="Calibri"/>
            <family val="2"/>
            <scheme val="minor"/>
          </rPr>
          <t>This section is about how well you manage your event waste and materials.
A well-designed strategy will consider all aspects of procurement and waste processes that will be used to deliver your event.</t>
        </r>
      </text>
    </comment>
    <comment ref="H81" authorId="0" shapeId="0" xr:uid="{2A8B35C9-EC26-4B63-B275-79824A7673EC}">
      <text>
        <r>
          <rPr>
            <sz val="11"/>
            <color theme="1"/>
            <rFont val="Calibri"/>
            <family val="2"/>
            <scheme val="minor"/>
          </rPr>
          <t>Likely to have a positive impact:
• Avoid Waste
• Prioritise reuse
• Increase recycling
• Promote and label waste streams clearly onsite
• Utilise a Returnable Cup Scheme
Remove SUPs (e.g. plastic cups, packets, wrapping, office/administrative supplies etc)</t>
        </r>
      </text>
    </comment>
    <comment ref="F121" authorId="0" shapeId="0" xr:uid="{F47D175D-C701-4650-A5D3-109BD0C971F3}">
      <text>
        <r>
          <rPr>
            <sz val="11"/>
            <color theme="1"/>
            <rFont val="Calibri"/>
            <family val="2"/>
            <scheme val="minor"/>
          </rPr>
          <t xml:space="preserve">While the direct carbon emissions from water use are negligible in comparison to energy use and travel, for example, increasing water scarcity and other environmental impacts associated with how we provide water at event, means it deserves consideration. 
Reducing water usage through efficiency measures and minimising the risk of negative impacts on local ecosystems.
A water plan can include strategies to save water, measure water usage and manage wastewater, alongside policies about choosing materials which reduce water usage </t>
        </r>
      </text>
    </comment>
    <comment ref="H121" authorId="0" shapeId="0" xr:uid="{AB1D7765-01C2-4F38-BD25-A315FEF11DC1}">
      <text>
        <r>
          <rPr>
            <sz val="11"/>
            <color theme="1"/>
            <rFont val="Calibri"/>
            <family val="2"/>
            <scheme val="minor"/>
          </rPr>
          <t>Likely to have a positive impact:
• Signpost water points or local water provisions online (e.g. via Refill App)
• Implementation of a water plan
• Establish water policy with suppliers and traders
• Understanding cubic meter consumption
• On site measurement of flush</t>
        </r>
      </text>
    </comment>
    <comment ref="F133" authorId="0" shapeId="0" xr:uid="{EFF274B2-8618-4CDA-BA95-B9C1E1E3AEF7}">
      <text>
        <r>
          <rPr>
            <sz val="11"/>
            <color theme="1"/>
            <rFont val="Calibri"/>
            <family val="2"/>
            <scheme val="minor"/>
          </rPr>
          <t>This section is about how you can inspire positive change in behaviour with audiences, artists, supply chain and other partners through your event.
This can be done by developing partnerships and/or including creative programming on environment and climate themes as part of your plans.
You could also consider investing in climate causes which positively impact the climate, nature or society.</t>
        </r>
      </text>
    </comment>
    <comment ref="H133" authorId="0" shapeId="0" xr:uid="{C2DA4F21-CE72-452C-8AE6-989FA766500C}">
      <text>
        <r>
          <rPr>
            <sz val="11"/>
            <color theme="1"/>
            <rFont val="Calibri"/>
            <family val="2"/>
            <scheme val="minor"/>
          </rPr>
          <t>Likely to increase positive influence:
• Including or communicating environmental themes as part of your programme
• Promoting sustainable travel choices with artists and audiences
• Making resources available where appropriate
• Having a green admin/procurement policy</t>
        </r>
      </text>
    </comment>
  </commentList>
</comments>
</file>

<file path=xl/sharedStrings.xml><?xml version="1.0" encoding="utf-8"?>
<sst xmlns="http://schemas.openxmlformats.org/spreadsheetml/2006/main" count="263" uniqueCount="188">
  <si>
    <t>Purpose</t>
  </si>
  <si>
    <t>The purpose of this toolkit is to consider the wide range of possible impacts that a proposed event could have on environmental and social criteria. It is based on the environmental sustainability chapter of the Purple Guide, based on the Green Events Code of Practice.
- Completing this assessment as early as possible will help shape an event plan into a strong proposal by highlighting positive areas and areas for improvement.
- Use of this tool will also help ensure events are meeting Council commitments to climate as well as other Council priorities.</t>
  </si>
  <si>
    <t>Guidance on completing this tool:</t>
  </si>
  <si>
    <t>Event Details</t>
  </si>
  <si>
    <t>To be completed. This tab provides a record of the event title, proposal and event organiser.</t>
  </si>
  <si>
    <t>Accessibility</t>
  </si>
  <si>
    <t xml:space="preserve">All sections must be completed. This tab asks questions on 6 areas of accessibility </t>
  </si>
  <si>
    <t>Sustainability</t>
  </si>
  <si>
    <r>
      <t xml:space="preserve">All sections must be completed. This tab asks questions on 7 areas of sustainability which are based on the </t>
    </r>
    <r>
      <rPr>
        <b/>
        <sz val="12"/>
        <color theme="1"/>
        <rFont val="Calibri"/>
        <family val="2"/>
        <scheme val="minor"/>
      </rPr>
      <t>Green Events Code of Practice</t>
    </r>
  </si>
  <si>
    <t>Dashboard</t>
  </si>
  <si>
    <t>This tab will automatically be filled in based on your answers to the Accessibility and Sustainability tabs.</t>
  </si>
  <si>
    <t>Recommendations</t>
  </si>
  <si>
    <t>Recommendations &amp; links to useful information based on your answers.</t>
  </si>
  <si>
    <t>EVENT DETAILS</t>
  </si>
  <si>
    <r>
      <t xml:space="preserve">Please complete all the questions below before moving to the </t>
    </r>
    <r>
      <rPr>
        <b/>
        <sz val="12"/>
        <color rgb="FF660066"/>
        <rFont val="Calibri"/>
        <family val="2"/>
        <scheme val="minor"/>
      </rPr>
      <t>Accessibility</t>
    </r>
    <r>
      <rPr>
        <sz val="12"/>
        <color rgb="FF660066"/>
        <rFont val="Calibri"/>
        <family val="2"/>
        <scheme val="minor"/>
      </rPr>
      <t xml:space="preserve"> tab</t>
    </r>
  </si>
  <si>
    <t>What is the name of the event?</t>
  </si>
  <si>
    <t>What type of event is it?</t>
  </si>
  <si>
    <t>Event location - site name and address</t>
  </si>
  <si>
    <t>Expected Attendance</t>
  </si>
  <si>
    <t>Company/Community Organisation</t>
  </si>
  <si>
    <t>Proposed date(s)</t>
  </si>
  <si>
    <t>Number of days</t>
  </si>
  <si>
    <t>Name of person completing the Toolkit?</t>
  </si>
  <si>
    <t>Email address of person completing the Toolkit?</t>
  </si>
  <si>
    <t>Date the Toolkit is being completed?</t>
  </si>
  <si>
    <t>Please provide a summary of your event proposal</t>
  </si>
  <si>
    <t>ACCESSIBILITY</t>
  </si>
  <si>
    <t>HIDDEN</t>
  </si>
  <si>
    <t xml:space="preserve">Please answer all questions on this page. </t>
  </si>
  <si>
    <t>1. Ticketing</t>
  </si>
  <si>
    <t>Need Help?</t>
  </si>
  <si>
    <t>Examples of Good Practice</t>
  </si>
  <si>
    <t>a. Is accessible information available for your event? (online, in brochures etc)</t>
  </si>
  <si>
    <t>b. Is there an accessible ticket booking system in place?</t>
  </si>
  <si>
    <t xml:space="preserve">  </t>
  </si>
  <si>
    <t>c. If ticketed, is a Personal Assistant Ticket available at no additional cost?</t>
  </si>
  <si>
    <t>2. Event Infrastructure</t>
  </si>
  <si>
    <r>
      <rPr>
        <b/>
        <sz val="12"/>
        <color rgb="FF000000"/>
        <rFont val="Calibri"/>
      </rPr>
      <t xml:space="preserve">a. Has accessibility been considered for your box office or wristband exchange? </t>
    </r>
    <r>
      <rPr>
        <b/>
        <sz val="10"/>
        <color rgb="FF000000"/>
        <rFont val="Calibri"/>
      </rPr>
      <t>(only for festivals/outdoor events where applicable)</t>
    </r>
  </si>
  <si>
    <r>
      <rPr>
        <b/>
        <sz val="12"/>
        <color rgb="FF000000"/>
        <rFont val="Calibri"/>
        <family val="2"/>
      </rPr>
      <t xml:space="preserve">b. Does your event include an accessible campsite? </t>
    </r>
    <r>
      <rPr>
        <b/>
        <sz val="10"/>
        <color rgb="FF000000"/>
        <rFont val="Calibri"/>
        <family val="2"/>
      </rPr>
      <t>(only for festivals/outdoor events where applicable)</t>
    </r>
  </si>
  <si>
    <r>
      <t xml:space="preserve">c. Does your siteplan provide level and physical access routes throughout? </t>
    </r>
    <r>
      <rPr>
        <b/>
        <sz val="10"/>
        <color theme="1"/>
        <rFont val="Calibri"/>
        <family val="2"/>
        <scheme val="minor"/>
      </rPr>
      <t>(only for festivals/outdoor events where applicable)</t>
    </r>
  </si>
  <si>
    <t>3. Environment (Services)</t>
  </si>
  <si>
    <t>a. Has signage been designed for a disabled audience?</t>
  </si>
  <si>
    <t>b. Will your event have accessible toilets?</t>
  </si>
  <si>
    <t>c. Will bars &amp; traders be briefed on accessible practice? (Large text menus, lowered service points)</t>
  </si>
  <si>
    <t>4. Environment (Physical Access)</t>
  </si>
  <si>
    <t>a. Are viewing platforms and/or areas available at your event?</t>
  </si>
  <si>
    <t>b. Is level backstage and stage access provided?</t>
  </si>
  <si>
    <t>c. Does your event have an Artist Accessibility Plan?</t>
  </si>
  <si>
    <t>d.</t>
  </si>
  <si>
    <t>Please note any information of access provisions available here</t>
  </si>
  <si>
    <t>5. Equity &amp; Inclusivity</t>
  </si>
  <si>
    <t xml:space="preserve">a. Is there a person assigned with responsibility to lead on accessible delivery? </t>
  </si>
  <si>
    <t>b. Is accessible practice incorporated into your staffing and/or volunteering plans?</t>
  </si>
  <si>
    <t>c. Have you undertaken any consultation/engagement with deaf and disabled audiences?</t>
  </si>
  <si>
    <t>d. Note any information about Disability Awareness Training planned for your event here</t>
  </si>
  <si>
    <t>6. Best Practice &amp; Commitment</t>
  </si>
  <si>
    <t>a. Will you be undertaking monitoring and/or audience data collection?</t>
  </si>
  <si>
    <t>b. Are your event access plans informed from a lived experience perspective?</t>
  </si>
  <si>
    <t>c. Do you have plans for a long term commitment to providing access to your event?</t>
  </si>
  <si>
    <t>Please explain why you have selected the above answers/detail expected impacts</t>
  </si>
  <si>
    <t xml:space="preserve">Thank you for completing this section. </t>
  </si>
  <si>
    <t>ENVIRONMENTAL SUSTAINABILITY</t>
  </si>
  <si>
    <t>Click here for more information on the Green Events Code of Practice</t>
  </si>
  <si>
    <t>1. Management/Governance</t>
  </si>
  <si>
    <t>a. Is there a person with responsibility for Sustainability at this event?</t>
  </si>
  <si>
    <t>b. Do you have a written Sustainability Plan for the event? (e.g. action plan, strategy, online statements)</t>
  </si>
  <si>
    <t>c. Will you measure and report overall emissions (e.g. carbon footprint) for this event?</t>
  </si>
  <si>
    <t>2. Energy</t>
  </si>
  <si>
    <t>Consider your event plan against the Powerful Thinking energy hierarchy</t>
  </si>
  <si>
    <t xml:space="preserve"> </t>
  </si>
  <si>
    <t xml:space="preserve">a. Do you have a written plan to reduce energy consumption? </t>
  </si>
  <si>
    <t>b. What will be the main power source for your event?</t>
  </si>
  <si>
    <t>c. Do you plan to report your energy use to inform future planning?</t>
  </si>
  <si>
    <t>Please add any relevant information about managing energy sustainability here</t>
  </si>
  <si>
    <t>3. Travel &amp; Transportation</t>
  </si>
  <si>
    <t>a. Do you promote sustainable travel options to your audience?</t>
  </si>
  <si>
    <t>b. Are you taking steps to reduce supplier/delivery transport? (e.g. local suppliers, controls via contracting &amp; procurement)</t>
  </si>
  <si>
    <t>c. Do you capture information about how your audience travel to the event? (e.g. ticket sales, audience survey, footfall data)</t>
  </si>
  <si>
    <t>4. Food &amp; Drink</t>
  </si>
  <si>
    <t>a. Do you have a sustainable Food and Drink policy or standards in place? (e.g.written guidance for food traders)</t>
  </si>
  <si>
    <t>b. Are you reducing high impact foods such as meat and dairy at the event?</t>
  </si>
  <si>
    <t xml:space="preserve">c. Do you prioritise sustainable food and drink traders at your event? </t>
  </si>
  <si>
    <t>Please share any additional information about your food and drink policies here</t>
  </si>
  <si>
    <t>5. Materials &amp; Waste</t>
  </si>
  <si>
    <t>Sustainable Materials and Waste Management Toolkit - Vision 2025</t>
  </si>
  <si>
    <t xml:space="preserve">a. Do you have a written plan to reduce waste and increase recycling at the event? </t>
  </si>
  <si>
    <t>b. Does your event use any single use plastics on site throughs sales or materials? (e.g. bottles, packets, wrapping, ties etc)</t>
  </si>
  <si>
    <t>c. Do you separate food waste on site? (e.g. composting, redistribution/reuse)</t>
  </si>
  <si>
    <t>Please add any additional details here (e.g. Policies, campaigns, redistribution)</t>
  </si>
  <si>
    <t>6. Water</t>
  </si>
  <si>
    <t>a. Do you have a water conservation/saving plan in place?</t>
  </si>
  <si>
    <t>b. Are water refill points provided on site?</t>
  </si>
  <si>
    <t>c. Do you plan to record and/or report water use?</t>
  </si>
  <si>
    <t>7. Positive Influence</t>
  </si>
  <si>
    <t>a. Do you communicate about the sustainable measures at your event? (e.g. on website)</t>
  </si>
  <si>
    <t>b. Does your event raise funds or support in any way sustainability organisations? (e.g.touchpoints, solidarity tax)</t>
  </si>
  <si>
    <t xml:space="preserve">c. Do you program creative content on sustainable topics or display sustainability messaging at the event? </t>
  </si>
  <si>
    <t>Please tell us about any actions, campaigns or partnerships</t>
  </si>
  <si>
    <t>Thank you for completing this section.</t>
  </si>
  <si>
    <t>Key</t>
  </si>
  <si>
    <t>Indicates many areas of positive impact. Keep up the great work and consider sharing your best practice story with your local authority.</t>
  </si>
  <si>
    <t>Indicates some areas of positive impact. No significant changes needed, but could be reviewed to improve.</t>
  </si>
  <si>
    <t>There is some good practice under way but room for improvement.</t>
  </si>
  <si>
    <t>Indicates some negative impacts can be identified. Review to identify possible improvements.</t>
  </si>
  <si>
    <t>Indicates multiple areas of negative impact. Review to identify possible improvements.</t>
  </si>
  <si>
    <t>Scores</t>
  </si>
  <si>
    <t>Action</t>
  </si>
  <si>
    <t>Information</t>
  </si>
  <si>
    <t>Ticketing</t>
  </si>
  <si>
    <t>https://attitudeiseverything.org.uk/industry/welcoming-disabled-audiences/</t>
  </si>
  <si>
    <t>Event Infrastructure</t>
  </si>
  <si>
    <t>https://attitudeiseverything.org.uk/industry/welcoming-disabled-audiences/access-starts-online/</t>
  </si>
  <si>
    <t>Environment (Services)</t>
  </si>
  <si>
    <t>https://attitudeiseverything.org.uk/industry/welcoming-disabled-audiences/diy-access-guide/</t>
  </si>
  <si>
    <t>Environment (Physical Access)</t>
  </si>
  <si>
    <t>Access to Performance</t>
  </si>
  <si>
    <t>https://attitudeiseverything.org.uk/accessible-employment-guide/</t>
  </si>
  <si>
    <t>Best Practice &amp; Commitment</t>
  </si>
  <si>
    <t>https://attitudeiseverything.org.uk/wp-content/uploads/2022/08/Seven_Inclusive_Principles_for_Arts__Cultural_Organisations_working_safely_through_COVID-19_1.pdf</t>
  </si>
  <si>
    <t>Event Score</t>
  </si>
  <si>
    <t>Score chart:</t>
  </si>
  <si>
    <t>Management/Governance</t>
  </si>
  <si>
    <t>https://www.vision2025.org.uk/vision-themes/governance/</t>
  </si>
  <si>
    <t>39 - 51</t>
  </si>
  <si>
    <t>Energy</t>
  </si>
  <si>
    <t>https://www.vision2025.org.uk/resource-hub/energy/</t>
  </si>
  <si>
    <t>26 - 38</t>
  </si>
  <si>
    <t>Travel &amp; Transport</t>
  </si>
  <si>
    <t>https://www.vision2025.org.uk/resource-hub/travel/</t>
  </si>
  <si>
    <t>13 - 25</t>
  </si>
  <si>
    <t>Food &amp; Drink</t>
  </si>
  <si>
    <t>https://www.vision2025.org.uk/resource-hub/food/</t>
  </si>
  <si>
    <t>0 - 12</t>
  </si>
  <si>
    <t>Material &amp; Waste</t>
  </si>
  <si>
    <t>https://www.vision2025.org.uk/resource-hub/waste-resources/</t>
  </si>
  <si>
    <t>Water</t>
  </si>
  <si>
    <t>https://www.vision2025.org.uk/resource-hub/water/</t>
  </si>
  <si>
    <t>Positive Influence</t>
  </si>
  <si>
    <t>https://www.vision2025.org.uk/green-suppliers/</t>
  </si>
  <si>
    <t xml:space="preserve"> 4-6</t>
  </si>
  <si>
    <t xml:space="preserve"> 1-3</t>
  </si>
  <si>
    <t xml:space="preserve"> -1--3</t>
  </si>
  <si>
    <t xml:space="preserve"> -4--6</t>
  </si>
  <si>
    <t>SCORE</t>
  </si>
  <si>
    <t>DARK GREEN</t>
  </si>
  <si>
    <t>LIGHT GREEN</t>
  </si>
  <si>
    <t>GREY</t>
  </si>
  <si>
    <t>YELLOW</t>
  </si>
  <si>
    <t>RED</t>
  </si>
  <si>
    <t>BLANK</t>
  </si>
  <si>
    <t>Getting to Event or Venue</t>
  </si>
  <si>
    <t>Getting to the Event</t>
  </si>
  <si>
    <t>Governance</t>
  </si>
  <si>
    <t>dark green</t>
  </si>
  <si>
    <t>light green</t>
  </si>
  <si>
    <t>neutral</t>
  </si>
  <si>
    <t>orange</t>
  </si>
  <si>
    <t>red</t>
  </si>
  <si>
    <t>Trav &amp; Trans</t>
  </si>
  <si>
    <t>Mat &amp; Waste</t>
  </si>
  <si>
    <t>Statement</t>
  </si>
  <si>
    <t>Score</t>
  </si>
  <si>
    <t>Mains - Green Tariff</t>
  </si>
  <si>
    <t>Mains - Standard Tariff</t>
  </si>
  <si>
    <t>Battery/Hybrid/Onsite renewables</t>
  </si>
  <si>
    <t>HVO - Biodiesel</t>
  </si>
  <si>
    <t>Diesel</t>
  </si>
  <si>
    <t>Entirely</t>
  </si>
  <si>
    <t>Mostly</t>
  </si>
  <si>
    <t>Not Applicable</t>
  </si>
  <si>
    <t>Some</t>
  </si>
  <si>
    <t>None</t>
  </si>
  <si>
    <t>Yes</t>
  </si>
  <si>
    <t>No</t>
  </si>
  <si>
    <t>N/A</t>
  </si>
  <si>
    <t>Partially</t>
  </si>
  <si>
    <t>Car (Driving)</t>
  </si>
  <si>
    <t>Taxi (including Uber, Bolt, Etc.)</t>
  </si>
  <si>
    <t>Tube</t>
  </si>
  <si>
    <t>Train</t>
  </si>
  <si>
    <t>Bus</t>
  </si>
  <si>
    <t>Tram</t>
  </si>
  <si>
    <t>Walking</t>
  </si>
  <si>
    <t>Cycling</t>
  </si>
  <si>
    <t>Boat (ferry)</t>
  </si>
  <si>
    <t>Minibus (Driving)</t>
  </si>
  <si>
    <t>Donut Advisory Toolkit (Events)</t>
  </si>
  <si>
    <t>DATE Toolkit © 2022 by Andrew Lansley, Anna Lansley is licensed under CC BY-NC-SA 4.0. To view a copy of this license, visit https://creativecommons.org/licenses/by-nc-sa/4.0/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</si>
</sst>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1"/>
      <color rgb="FFFF0000"/>
      <name val="Calibri"/>
      <family val="2"/>
      <scheme val="minor"/>
    </font>
    <font>
      <u/>
      <sz val="11"/>
      <color theme="1"/>
      <name val="Calibri"/>
      <family val="2"/>
      <scheme val="minor"/>
    </font>
    <font>
      <b/>
      <sz val="14"/>
      <color theme="1"/>
      <name val="Calibri"/>
      <family val="2"/>
      <scheme val="minor"/>
    </font>
    <font>
      <sz val="12"/>
      <color theme="1"/>
      <name val="Calibri"/>
      <family val="2"/>
      <scheme val="minor"/>
    </font>
    <font>
      <sz val="11"/>
      <name val="Calibri"/>
      <family val="2"/>
      <scheme val="minor"/>
    </font>
    <font>
      <b/>
      <sz val="14"/>
      <color rgb="FF660066"/>
      <name val="Calibri"/>
      <family val="2"/>
      <scheme val="minor"/>
    </font>
    <font>
      <u/>
      <sz val="11"/>
      <color theme="10"/>
      <name val="Calibri"/>
      <family val="2"/>
      <scheme val="minor"/>
    </font>
    <font>
      <b/>
      <sz val="11"/>
      <color rgb="FF660066"/>
      <name val="Calibri"/>
      <family val="2"/>
      <scheme val="minor"/>
    </font>
    <font>
      <sz val="11"/>
      <color rgb="FF660066"/>
      <name val="Calibri"/>
      <family val="2"/>
      <scheme val="minor"/>
    </font>
    <font>
      <b/>
      <sz val="16"/>
      <color rgb="FF660066"/>
      <name val="Calibri"/>
      <family val="2"/>
      <scheme val="minor"/>
    </font>
    <font>
      <b/>
      <u/>
      <sz val="18"/>
      <color rgb="FF660066"/>
      <name val="Calibri"/>
      <family val="2"/>
      <scheme val="minor"/>
    </font>
    <font>
      <b/>
      <sz val="12"/>
      <color theme="1"/>
      <name val="Calibri"/>
      <family val="2"/>
      <scheme val="minor"/>
    </font>
    <font>
      <b/>
      <sz val="12"/>
      <color rgb="FF660066"/>
      <name val="Calibri"/>
      <family val="2"/>
      <scheme val="minor"/>
    </font>
    <font>
      <b/>
      <sz val="26"/>
      <color rgb="FF660066"/>
      <name val="Calibri"/>
      <family val="2"/>
      <scheme val="minor"/>
    </font>
    <font>
      <sz val="11"/>
      <color theme="9"/>
      <name val="Calibri"/>
      <family val="2"/>
      <scheme val="minor"/>
    </font>
    <font>
      <b/>
      <u/>
      <sz val="20"/>
      <color theme="1"/>
      <name val="Calibri"/>
      <family val="2"/>
      <scheme val="minor"/>
    </font>
    <font>
      <b/>
      <u/>
      <sz val="12"/>
      <color rgb="FF660066"/>
      <name val="Calibri"/>
      <family val="2"/>
      <scheme val="minor"/>
    </font>
    <font>
      <b/>
      <sz val="12"/>
      <name val="Calibri"/>
      <family val="2"/>
      <scheme val="minor"/>
    </font>
    <font>
      <b/>
      <u/>
      <sz val="14"/>
      <color theme="1"/>
      <name val="Calibri"/>
      <family val="2"/>
      <scheme val="minor"/>
    </font>
    <font>
      <sz val="12"/>
      <color rgb="FF660066"/>
      <name val="Calibri"/>
      <family val="2"/>
      <scheme val="minor"/>
    </font>
    <font>
      <b/>
      <sz val="10"/>
      <color theme="1"/>
      <name val="Calibri"/>
      <family val="2"/>
      <scheme val="minor"/>
    </font>
    <font>
      <b/>
      <sz val="12"/>
      <color rgb="FF000000"/>
      <name val="Calibri"/>
      <family val="2"/>
    </font>
    <font>
      <b/>
      <sz val="10"/>
      <color rgb="FF000000"/>
      <name val="Calibri"/>
      <family val="2"/>
    </font>
    <font>
      <u/>
      <sz val="12"/>
      <color theme="10"/>
      <name val="Calibri"/>
      <family val="2"/>
      <scheme val="minor"/>
    </font>
    <font>
      <u/>
      <sz val="14"/>
      <color theme="10"/>
      <name val="Calibri"/>
      <family val="2"/>
      <scheme val="minor"/>
    </font>
    <font>
      <u/>
      <sz val="16"/>
      <color theme="10"/>
      <name val="Calibri"/>
      <family val="2"/>
      <scheme val="minor"/>
    </font>
    <font>
      <b/>
      <u/>
      <sz val="12"/>
      <color rgb="FF660066"/>
      <name val="PT Sans"/>
      <family val="2"/>
    </font>
    <font>
      <u/>
      <sz val="12"/>
      <color theme="10"/>
      <name val="PT Sans"/>
      <family val="2"/>
    </font>
    <font>
      <sz val="72"/>
      <color theme="1"/>
      <name val="Calibri"/>
      <family val="2"/>
      <scheme val="minor"/>
    </font>
    <font>
      <b/>
      <sz val="18"/>
      <color theme="1"/>
      <name val="Calibri"/>
      <family val="2"/>
      <scheme val="minor"/>
    </font>
    <font>
      <b/>
      <sz val="12"/>
      <color rgb="FF000000"/>
      <name val="Calibri"/>
    </font>
    <font>
      <b/>
      <sz val="10"/>
      <color rgb="FF000000"/>
      <name val="Calibri"/>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A66BD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59999389629810485"/>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53">
    <xf numFmtId="0" fontId="0" fillId="0" borderId="0" xfId="0"/>
    <xf numFmtId="0" fontId="0" fillId="2" borderId="0" xfId="0" applyFill="1"/>
    <xf numFmtId="0" fontId="0" fillId="4" borderId="0" xfId="0" applyFill="1"/>
    <xf numFmtId="0" fontId="0" fillId="4" borderId="0" xfId="0" applyFill="1" applyAlignment="1">
      <alignment horizontal="left" wrapText="1"/>
    </xf>
    <xf numFmtId="0" fontId="5" fillId="4" borderId="0" xfId="0" applyFont="1" applyFill="1" applyAlignment="1">
      <alignment horizontal="left"/>
    </xf>
    <xf numFmtId="0" fontId="0" fillId="4" borderId="0" xfId="0" applyFill="1" applyAlignment="1">
      <alignment horizontal="left"/>
    </xf>
    <xf numFmtId="0" fontId="1" fillId="4" borderId="0" xfId="0" applyFont="1" applyFill="1"/>
    <xf numFmtId="0" fontId="0" fillId="4" borderId="0" xfId="0" applyFill="1" applyAlignment="1">
      <alignment horizontal="right"/>
    </xf>
    <xf numFmtId="0" fontId="0" fillId="4" borderId="0" xfId="0" applyFill="1" applyAlignment="1">
      <alignment wrapText="1"/>
    </xf>
    <xf numFmtId="0" fontId="0" fillId="4" borderId="5" xfId="0" applyFill="1" applyBorder="1"/>
    <xf numFmtId="0" fontId="4" fillId="4" borderId="0" xfId="0" applyFont="1" applyFill="1"/>
    <xf numFmtId="0" fontId="0" fillId="4" borderId="5" xfId="0" applyFill="1" applyBorder="1" applyAlignment="1">
      <alignment horizontal="left"/>
    </xf>
    <xf numFmtId="0" fontId="7" fillId="4" borderId="0" xfId="0" applyFont="1" applyFill="1"/>
    <xf numFmtId="0" fontId="0" fillId="0" borderId="0" xfId="0" applyAlignment="1">
      <alignment horizontal="right"/>
    </xf>
    <xf numFmtId="0" fontId="0" fillId="3" borderId="0" xfId="0" applyFill="1"/>
    <xf numFmtId="0" fontId="3" fillId="4" borderId="0" xfId="0" applyFont="1" applyFill="1"/>
    <xf numFmtId="0" fontId="3" fillId="4" borderId="0" xfId="0" applyFont="1" applyFill="1" applyAlignment="1">
      <alignment horizontal="left"/>
    </xf>
    <xf numFmtId="0" fontId="0" fillId="4" borderId="0" xfId="0" applyFill="1" applyAlignment="1">
      <alignment vertical="center"/>
    </xf>
    <xf numFmtId="0" fontId="10" fillId="4" borderId="0" xfId="0" applyFont="1" applyFill="1"/>
    <xf numFmtId="0" fontId="1" fillId="0" borderId="5" xfId="0" applyFont="1" applyBorder="1"/>
    <xf numFmtId="0" fontId="0" fillId="5" borderId="0" xfId="0" applyFill="1" applyAlignment="1">
      <alignment horizontal="right"/>
    </xf>
    <xf numFmtId="0" fontId="9" fillId="5" borderId="0" xfId="0" applyFont="1" applyFill="1" applyAlignment="1">
      <alignment horizontal="center"/>
    </xf>
    <xf numFmtId="0" fontId="1" fillId="5" borderId="0" xfId="0" applyFont="1" applyFill="1" applyAlignment="1">
      <alignment horizontal="right"/>
    </xf>
    <xf numFmtId="0" fontId="0" fillId="5" borderId="4" xfId="0" applyFill="1" applyBorder="1" applyAlignment="1">
      <alignment horizontal="right"/>
    </xf>
    <xf numFmtId="0" fontId="1" fillId="5" borderId="4" xfId="0" applyFont="1" applyFill="1" applyBorder="1" applyAlignment="1">
      <alignment horizontal="right"/>
    </xf>
    <xf numFmtId="0" fontId="0" fillId="5" borderId="7" xfId="0" applyFill="1" applyBorder="1" applyAlignment="1">
      <alignment horizontal="right"/>
    </xf>
    <xf numFmtId="0" fontId="0" fillId="5" borderId="8" xfId="0" applyFill="1" applyBorder="1" applyAlignment="1">
      <alignment horizontal="right"/>
    </xf>
    <xf numFmtId="0" fontId="11" fillId="4" borderId="0" xfId="0" applyFont="1" applyFill="1" applyAlignment="1">
      <alignment horizontal="left"/>
    </xf>
    <xf numFmtId="0" fontId="12" fillId="4" borderId="0" xfId="0" applyFont="1" applyFill="1"/>
    <xf numFmtId="0" fontId="13" fillId="4" borderId="0" xfId="0" applyFont="1" applyFill="1"/>
    <xf numFmtId="0" fontId="5" fillId="4" borderId="0" xfId="0" applyFont="1" applyFill="1"/>
    <xf numFmtId="0" fontId="5" fillId="4" borderId="0" xfId="0" applyFont="1" applyFill="1" applyAlignment="1">
      <alignment wrapText="1"/>
    </xf>
    <xf numFmtId="0" fontId="11" fillId="4" borderId="0" xfId="0" applyFont="1" applyFill="1"/>
    <xf numFmtId="0" fontId="9" fillId="5" borderId="0" xfId="0" applyFont="1" applyFill="1" applyAlignment="1">
      <alignment horizontal="right"/>
    </xf>
    <xf numFmtId="0" fontId="13" fillId="4" borderId="6" xfId="0" applyFont="1" applyFill="1" applyBorder="1"/>
    <xf numFmtId="0" fontId="9" fillId="4" borderId="0" xfId="0" applyFont="1" applyFill="1"/>
    <xf numFmtId="0" fontId="0" fillId="4" borderId="0" xfId="0" applyFill="1" applyAlignment="1">
      <alignment horizontal="center" vertical="center"/>
    </xf>
    <xf numFmtId="0" fontId="9" fillId="4" borderId="0" xfId="0" applyFont="1" applyFill="1" applyAlignment="1">
      <alignment horizontal="left" vertical="center"/>
    </xf>
    <xf numFmtId="0" fontId="15" fillId="4" borderId="0" xfId="0" applyFont="1" applyFill="1" applyAlignment="1">
      <alignment vertical="center"/>
    </xf>
    <xf numFmtId="0" fontId="5" fillId="3" borderId="0" xfId="0" applyFont="1" applyFill="1"/>
    <xf numFmtId="0" fontId="5" fillId="3" borderId="0" xfId="0" applyFont="1" applyFill="1" applyAlignment="1">
      <alignment horizontal="center"/>
    </xf>
    <xf numFmtId="0" fontId="1" fillId="11" borderId="0" xfId="0" applyFont="1" applyFill="1" applyAlignment="1">
      <alignment horizontal="center"/>
    </xf>
    <xf numFmtId="0" fontId="13" fillId="3" borderId="0" xfId="0" applyFont="1" applyFill="1" applyAlignment="1">
      <alignment horizontal="center"/>
    </xf>
    <xf numFmtId="0" fontId="17" fillId="0" borderId="0" xfId="0" applyFont="1"/>
    <xf numFmtId="0" fontId="0" fillId="4" borderId="9" xfId="0" applyFill="1" applyBorder="1"/>
    <xf numFmtId="0" fontId="0" fillId="4" borderId="11" xfId="0" applyFill="1" applyBorder="1"/>
    <xf numFmtId="0" fontId="0" fillId="4" borderId="13" xfId="0" applyFill="1" applyBorder="1"/>
    <xf numFmtId="0" fontId="5" fillId="0" borderId="0" xfId="0" applyFont="1"/>
    <xf numFmtId="0" fontId="20" fillId="4" borderId="0" xfId="0" applyFont="1" applyFill="1"/>
    <xf numFmtId="0" fontId="21" fillId="4" borderId="0" xfId="0" applyFont="1" applyFill="1"/>
    <xf numFmtId="0" fontId="0" fillId="3" borderId="4" xfId="0" applyFill="1" applyBorder="1" applyAlignment="1" applyProtection="1">
      <alignment vertical="top" wrapText="1"/>
      <protection locked="0"/>
    </xf>
    <xf numFmtId="0" fontId="0" fillId="3" borderId="4" xfId="0" applyFill="1" applyBorder="1" applyAlignment="1" applyProtection="1">
      <alignment wrapText="1"/>
      <protection locked="0"/>
    </xf>
    <xf numFmtId="0" fontId="0" fillId="0" borderId="4" xfId="0" applyBorder="1" applyProtection="1">
      <protection locked="0"/>
    </xf>
    <xf numFmtId="0" fontId="0" fillId="3" borderId="4" xfId="0"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14" fontId="0" fillId="3" borderId="4" xfId="0" applyNumberFormat="1" applyFill="1" applyBorder="1" applyAlignment="1" applyProtection="1">
      <alignment horizontal="left" vertical="top" wrapText="1"/>
      <protection locked="0"/>
    </xf>
    <xf numFmtId="0" fontId="0" fillId="3" borderId="4" xfId="0" applyFill="1" applyBorder="1" applyAlignment="1" applyProtection="1">
      <alignment horizontal="left" vertical="top"/>
      <protection locked="0"/>
    </xf>
    <xf numFmtId="0" fontId="13" fillId="4" borderId="0" xfId="0" applyFont="1" applyFill="1" applyAlignment="1">
      <alignment horizontal="left"/>
    </xf>
    <xf numFmtId="0" fontId="2" fillId="4" borderId="0" xfId="0" applyFont="1" applyFill="1" applyAlignment="1">
      <alignment horizontal="center"/>
    </xf>
    <xf numFmtId="0" fontId="1" fillId="4" borderId="0" xfId="0" applyFont="1" applyFill="1" applyAlignment="1">
      <alignment horizontal="center"/>
    </xf>
    <xf numFmtId="0" fontId="2" fillId="4" borderId="0" xfId="0" applyFont="1" applyFill="1" applyAlignment="1">
      <alignment horizontal="right"/>
    </xf>
    <xf numFmtId="0" fontId="1" fillId="4" borderId="0" xfId="0" applyFont="1" applyFill="1" applyAlignment="1">
      <alignment horizontal="right"/>
    </xf>
    <xf numFmtId="0" fontId="23" fillId="4" borderId="0" xfId="0" applyFont="1" applyFill="1"/>
    <xf numFmtId="0" fontId="25" fillId="0" borderId="0" xfId="1" applyFont="1"/>
    <xf numFmtId="0" fontId="3" fillId="0" borderId="0" xfId="0" applyFont="1" applyAlignment="1">
      <alignment horizontal="right"/>
    </xf>
    <xf numFmtId="0" fontId="3" fillId="0" borderId="0" xfId="0" applyFont="1" applyAlignment="1">
      <alignment horizontal="center"/>
    </xf>
    <xf numFmtId="0" fontId="0" fillId="0" borderId="0" xfId="0" applyAlignment="1">
      <alignment vertical="center"/>
    </xf>
    <xf numFmtId="0" fontId="1" fillId="0" borderId="0" xfId="0" applyFont="1" applyAlignment="1">
      <alignment vertical="center"/>
    </xf>
    <xf numFmtId="0" fontId="8" fillId="0" borderId="0" xfId="1" applyFill="1"/>
    <xf numFmtId="0" fontId="3" fillId="0" borderId="0" xfId="0" applyFont="1"/>
    <xf numFmtId="0" fontId="14" fillId="4" borderId="9" xfId="0" applyFont="1" applyFill="1" applyBorder="1" applyProtection="1">
      <protection hidden="1"/>
    </xf>
    <xf numFmtId="0" fontId="18" fillId="4" borderId="8" xfId="0" applyFont="1" applyFill="1" applyBorder="1" applyProtection="1">
      <protection hidden="1"/>
    </xf>
    <xf numFmtId="0" fontId="5" fillId="4" borderId="4" xfId="0" applyFont="1" applyFill="1" applyBorder="1" applyProtection="1">
      <protection hidden="1"/>
    </xf>
    <xf numFmtId="0" fontId="5" fillId="0" borderId="6" xfId="0" applyFont="1" applyBorder="1" applyAlignment="1" applyProtection="1">
      <alignment horizontal="center"/>
      <protection hidden="1"/>
    </xf>
    <xf numFmtId="0" fontId="5" fillId="0" borderId="2" xfId="0" applyFont="1" applyBorder="1" applyAlignment="1" applyProtection="1">
      <alignment horizontal="left" wrapText="1"/>
      <protection hidden="1"/>
    </xf>
    <xf numFmtId="0" fontId="5" fillId="0" borderId="0" xfId="0" applyFont="1" applyProtection="1">
      <protection hidden="1"/>
    </xf>
    <xf numFmtId="0" fontId="25" fillId="0" borderId="3" xfId="1" applyFont="1" applyBorder="1" applyAlignment="1" applyProtection="1">
      <alignment horizontal="left" vertical="center" wrapText="1"/>
      <protection hidden="1"/>
    </xf>
    <xf numFmtId="0" fontId="26" fillId="4" borderId="0" xfId="1" applyFont="1" applyFill="1" applyProtection="1">
      <protection locked="0"/>
    </xf>
    <xf numFmtId="0" fontId="28" fillId="4" borderId="10" xfId="0" applyFont="1" applyFill="1" applyBorder="1" applyAlignment="1" applyProtection="1">
      <alignment vertical="center"/>
      <protection hidden="1"/>
    </xf>
    <xf numFmtId="0" fontId="25" fillId="0" borderId="4" xfId="1" applyFont="1" applyFill="1" applyBorder="1" applyAlignment="1" applyProtection="1">
      <alignment vertical="center" wrapText="1"/>
      <protection hidden="1"/>
    </xf>
    <xf numFmtId="0" fontId="25" fillId="0" borderId="4" xfId="1" applyFont="1" applyBorder="1" applyAlignment="1" applyProtection="1">
      <alignment vertical="center" wrapText="1"/>
      <protection hidden="1"/>
    </xf>
    <xf numFmtId="0" fontId="29" fillId="0" borderId="3" xfId="1" applyFont="1" applyBorder="1" applyAlignment="1" applyProtection="1">
      <alignment horizontal="left" vertical="center" wrapText="1"/>
      <protection hidden="1"/>
    </xf>
    <xf numFmtId="0" fontId="0" fillId="15" borderId="0" xfId="0" applyFill="1"/>
    <xf numFmtId="0" fontId="0" fillId="12" borderId="0" xfId="0" applyFill="1"/>
    <xf numFmtId="0" fontId="0" fillId="16" borderId="0" xfId="0" applyFill="1"/>
    <xf numFmtId="0" fontId="0" fillId="14" borderId="0" xfId="0" applyFill="1"/>
    <xf numFmtId="0" fontId="1" fillId="0" borderId="0" xfId="0" applyFont="1"/>
    <xf numFmtId="0" fontId="0" fillId="17" borderId="0" xfId="0" applyFill="1"/>
    <xf numFmtId="0" fontId="0" fillId="9" borderId="0" xfId="0" applyFill="1"/>
    <xf numFmtId="0" fontId="0" fillId="18" borderId="0" xfId="0" applyFill="1"/>
    <xf numFmtId="0" fontId="5" fillId="0" borderId="0" xfId="0" applyFont="1" applyAlignment="1">
      <alignment vertical="center"/>
    </xf>
    <xf numFmtId="0" fontId="5" fillId="0" borderId="0" xfId="0" applyFont="1" applyAlignment="1">
      <alignment horizontal="center" vertical="center"/>
    </xf>
    <xf numFmtId="0" fontId="32" fillId="4" borderId="0" xfId="0" applyFont="1" applyFill="1" applyAlignment="1">
      <alignment horizontal="left"/>
    </xf>
    <xf numFmtId="0" fontId="8" fillId="4" borderId="0" xfId="1" applyFill="1" applyAlignment="1" applyProtection="1">
      <alignment vertical="center"/>
      <protection locked="0"/>
    </xf>
    <xf numFmtId="0" fontId="13" fillId="10" borderId="4" xfId="0" applyFont="1" applyFill="1" applyBorder="1" applyAlignment="1">
      <alignment horizontal="center"/>
    </xf>
    <xf numFmtId="0" fontId="5" fillId="3" borderId="0" xfId="0" applyFont="1" applyFill="1" applyAlignment="1">
      <alignment horizontal="left" vertical="center" wrapText="1"/>
    </xf>
    <xf numFmtId="0" fontId="13" fillId="7" borderId="1" xfId="0" applyFont="1" applyFill="1" applyBorder="1" applyAlignment="1">
      <alignment horizontal="center"/>
    </xf>
    <xf numFmtId="0" fontId="13" fillId="7" borderId="3" xfId="0" applyFont="1" applyFill="1" applyBorder="1" applyAlignment="1">
      <alignment horizontal="center"/>
    </xf>
    <xf numFmtId="0" fontId="19" fillId="8" borderId="4" xfId="0" applyFont="1" applyFill="1" applyBorder="1" applyAlignment="1">
      <alignment horizontal="center"/>
    </xf>
    <xf numFmtId="0" fontId="13" fillId="9" borderId="4" xfId="0" applyFont="1" applyFill="1" applyBorder="1" applyAlignment="1">
      <alignment horizontal="center"/>
    </xf>
    <xf numFmtId="0" fontId="13" fillId="6" borderId="4" xfId="0" applyFont="1" applyFill="1" applyBorder="1" applyAlignment="1">
      <alignment horizontal="center"/>
    </xf>
    <xf numFmtId="0" fontId="1" fillId="11" borderId="0" xfId="0" applyFont="1" applyFill="1" applyAlignment="1">
      <alignment horizontal="center"/>
    </xf>
    <xf numFmtId="0" fontId="5" fillId="3" borderId="1"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0" fontId="5" fillId="3" borderId="1"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13" fillId="4" borderId="0" xfId="0" applyFont="1" applyFill="1" applyAlignment="1">
      <alignment horizontal="left"/>
    </xf>
    <xf numFmtId="0" fontId="13" fillId="4" borderId="6" xfId="0" applyFont="1" applyFill="1" applyBorder="1" applyAlignment="1">
      <alignment horizontal="left"/>
    </xf>
    <xf numFmtId="0" fontId="13" fillId="4" borderId="0" xfId="0" applyFont="1" applyFill="1"/>
    <xf numFmtId="0" fontId="0" fillId="3" borderId="1" xfId="0"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5" fillId="4" borderId="0" xfId="0" applyFont="1" applyFill="1" applyAlignment="1">
      <alignment horizontal="left" wrapText="1"/>
    </xf>
    <xf numFmtId="0" fontId="0" fillId="4" borderId="0" xfId="0" applyFill="1" applyAlignment="1">
      <alignment horizontal="left" wrapText="1"/>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3" fillId="4" borderId="0" xfId="0" applyFont="1" applyFill="1" applyAlignment="1">
      <alignment horizontal="left"/>
    </xf>
    <xf numFmtId="0" fontId="26" fillId="4" borderId="0" xfId="1" applyFont="1" applyFill="1" applyAlignment="1" applyProtection="1">
      <alignment horizontal="center"/>
      <protection locked="0"/>
    </xf>
    <xf numFmtId="0" fontId="27" fillId="4" borderId="0" xfId="1" applyFont="1" applyFill="1" applyAlignment="1">
      <alignment horizontal="left"/>
    </xf>
    <xf numFmtId="49" fontId="5" fillId="3" borderId="1" xfId="0" applyNumberFormat="1" applyFont="1" applyFill="1" applyBorder="1" applyAlignment="1" applyProtection="1">
      <alignment horizontal="left" vertical="top" wrapText="1"/>
      <protection locked="0"/>
    </xf>
    <xf numFmtId="49" fontId="5" fillId="3" borderId="2"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0" fontId="0" fillId="13" borderId="9" xfId="0" applyFill="1" applyBorder="1" applyAlignment="1">
      <alignment horizontal="center"/>
    </xf>
    <xf numFmtId="0" fontId="0" fillId="13" borderId="11" xfId="0" applyFill="1" applyBorder="1" applyAlignment="1">
      <alignment horizontal="center"/>
    </xf>
    <xf numFmtId="0" fontId="0" fillId="13" borderId="13" xfId="0" applyFill="1" applyBorder="1" applyAlignment="1">
      <alignment horizont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14" borderId="9" xfId="0" applyFill="1" applyBorder="1" applyAlignment="1">
      <alignment horizontal="center"/>
    </xf>
    <xf numFmtId="0" fontId="0" fillId="14" borderId="11" xfId="0" applyFill="1" applyBorder="1" applyAlignment="1">
      <alignment horizontal="center"/>
    </xf>
    <xf numFmtId="0" fontId="0" fillId="14" borderId="13" xfId="0" applyFill="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16" fillId="12" borderId="9" xfId="0" applyFont="1" applyFill="1" applyBorder="1" applyAlignment="1">
      <alignment horizontal="center"/>
    </xf>
    <xf numFmtId="0" fontId="16" fillId="12" borderId="11" xfId="0" applyFont="1" applyFill="1" applyBorder="1" applyAlignment="1">
      <alignment horizontal="center"/>
    </xf>
    <xf numFmtId="0" fontId="16" fillId="12" borderId="13" xfId="0" applyFont="1" applyFill="1" applyBorder="1" applyAlignment="1">
      <alignment horizont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0" fillId="9" borderId="9" xfId="0" applyFill="1" applyBorder="1" applyAlignment="1">
      <alignment horizontal="center"/>
    </xf>
    <xf numFmtId="0" fontId="0" fillId="9" borderId="11" xfId="0" applyFill="1" applyBorder="1" applyAlignment="1">
      <alignment horizontal="center"/>
    </xf>
    <xf numFmtId="0" fontId="0" fillId="9" borderId="13" xfId="0" applyFill="1" applyBorder="1" applyAlignment="1">
      <alignment horizontal="center"/>
    </xf>
    <xf numFmtId="0" fontId="30" fillId="0" borderId="0" xfId="0" applyFont="1" applyAlignment="1">
      <alignment horizontal="center" vertical="center"/>
    </xf>
    <xf numFmtId="0" fontId="31" fillId="0" borderId="0" xfId="0" applyFont="1" applyAlignment="1">
      <alignment horizontal="center" vertical="center"/>
    </xf>
  </cellXfs>
  <cellStyles count="2">
    <cellStyle name="Hyperlink" xfId="1" builtinId="8"/>
    <cellStyle name="Normal" xfId="0" builtinId="0"/>
  </cellStyles>
  <dxfs count="42">
    <dxf>
      <fill>
        <patternFill>
          <bgColor theme="7" tint="0.39994506668294322"/>
        </patternFill>
      </fill>
    </dxf>
    <dxf>
      <fill>
        <patternFill>
          <bgColor rgb="FF92D050"/>
        </patternFill>
      </fill>
    </dxf>
    <dxf>
      <fill>
        <patternFill>
          <bgColor rgb="FFFF4343"/>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rgb="FFFF4343"/>
        </patternFill>
      </fill>
    </dxf>
    <dxf>
      <fill>
        <patternFill>
          <bgColor theme="7" tint="0.39994506668294322"/>
        </patternFill>
      </fill>
    </dxf>
    <dxf>
      <fill>
        <patternFill>
          <bgColor rgb="FF92D050"/>
        </patternFill>
      </fill>
    </dxf>
    <dxf>
      <fill>
        <patternFill>
          <bgColor rgb="FFFF4343"/>
        </patternFill>
      </fill>
    </dxf>
    <dxf>
      <fill>
        <patternFill>
          <bgColor rgb="FFC00000"/>
        </patternFill>
      </fill>
    </dxf>
    <dxf>
      <fill>
        <patternFill>
          <bgColor theme="7" tint="0.39994506668294322"/>
        </patternFill>
      </fill>
    </dxf>
    <dxf>
      <fill>
        <patternFill>
          <bgColor theme="9" tint="0.79998168889431442"/>
        </patternFill>
      </fill>
    </dxf>
    <dxf>
      <fill>
        <patternFill>
          <bgColor theme="9" tint="0.39994506668294322"/>
        </patternFill>
      </fill>
    </dxf>
    <dxf>
      <fill>
        <patternFill>
          <bgColor theme="9"/>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
      <fill>
        <patternFill>
          <bgColor rgb="FFFFC7CE"/>
        </patternFill>
      </fill>
    </dxf>
    <dxf>
      <fill>
        <patternFill>
          <bgColor theme="7" tint="0.79998168889431442"/>
        </patternFill>
      </fill>
    </dxf>
  </dxfs>
  <tableStyles count="0" defaultTableStyle="TableStyleMedium2" defaultPivotStyle="PivotStyleLight16"/>
  <colors>
    <mruColors>
      <color rgb="FF660066"/>
      <color rgb="FFA66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a:noFill/>
            </a:ln>
          </c:spPr>
          <c:explosion val="10"/>
          <c:dPt>
            <c:idx val="0"/>
            <c:bubble3D val="0"/>
            <c:spPr>
              <a:solidFill>
                <a:schemeClr val="accent6"/>
              </a:solidFill>
              <a:ln w="19050">
                <a:noFill/>
              </a:ln>
              <a:effectLst/>
            </c:spPr>
            <c:extLst>
              <c:ext xmlns:c16="http://schemas.microsoft.com/office/drawing/2014/chart" uri="{C3380CC4-5D6E-409C-BE32-E72D297353CC}">
                <c16:uniqueId val="{00000001-8AD1-4254-B7EC-860AEF3C32CE}"/>
              </c:ext>
            </c:extLst>
          </c:dPt>
          <c:dPt>
            <c:idx val="1"/>
            <c:bubble3D val="0"/>
            <c:spPr>
              <a:solidFill>
                <a:schemeClr val="accent6">
                  <a:lumMod val="60000"/>
                  <a:lumOff val="40000"/>
                </a:schemeClr>
              </a:solidFill>
              <a:ln w="19050">
                <a:noFill/>
              </a:ln>
              <a:effectLst/>
            </c:spPr>
            <c:extLst>
              <c:ext xmlns:c16="http://schemas.microsoft.com/office/drawing/2014/chart" uri="{C3380CC4-5D6E-409C-BE32-E72D297353CC}">
                <c16:uniqueId val="{00000003-8AD1-4254-B7EC-860AEF3C32CE}"/>
              </c:ext>
            </c:extLst>
          </c:dPt>
          <c:dPt>
            <c:idx val="2"/>
            <c:bubble3D val="0"/>
            <c:spPr>
              <a:solidFill>
                <a:schemeClr val="bg1">
                  <a:lumMod val="75000"/>
                </a:schemeClr>
              </a:solidFill>
              <a:ln w="19050">
                <a:noFill/>
              </a:ln>
              <a:effectLst/>
            </c:spPr>
            <c:extLst>
              <c:ext xmlns:c16="http://schemas.microsoft.com/office/drawing/2014/chart" uri="{C3380CC4-5D6E-409C-BE32-E72D297353CC}">
                <c16:uniqueId val="{00000005-8AD1-4254-B7EC-860AEF3C32CE}"/>
              </c:ext>
            </c:extLst>
          </c:dPt>
          <c:dPt>
            <c:idx val="3"/>
            <c:bubble3D val="0"/>
            <c:spPr>
              <a:solidFill>
                <a:schemeClr val="accent4">
                  <a:lumMod val="60000"/>
                  <a:lumOff val="40000"/>
                </a:schemeClr>
              </a:solidFill>
              <a:ln w="19050">
                <a:noFill/>
              </a:ln>
              <a:effectLst/>
            </c:spPr>
            <c:extLst>
              <c:ext xmlns:c16="http://schemas.microsoft.com/office/drawing/2014/chart" uri="{C3380CC4-5D6E-409C-BE32-E72D297353CC}">
                <c16:uniqueId val="{00000007-8AD1-4254-B7EC-860AEF3C32CE}"/>
              </c:ext>
            </c:extLst>
          </c:dPt>
          <c:dPt>
            <c:idx val="4"/>
            <c:bubble3D val="0"/>
            <c:spPr>
              <a:solidFill>
                <a:srgbClr val="C00000"/>
              </a:solidFill>
              <a:ln w="19050">
                <a:noFill/>
              </a:ln>
              <a:effectLst/>
            </c:spPr>
            <c:extLst>
              <c:ext xmlns:c16="http://schemas.microsoft.com/office/drawing/2014/chart" uri="{C3380CC4-5D6E-409C-BE32-E72D297353CC}">
                <c16:uniqueId val="{00000009-8AD1-4254-B7EC-860AEF3C32CE}"/>
              </c:ext>
            </c:extLst>
          </c:dPt>
          <c:dPt>
            <c:idx val="5"/>
            <c:bubble3D val="0"/>
            <c:spPr>
              <a:noFill/>
              <a:ln w="19050">
                <a:noFill/>
              </a:ln>
              <a:effectLst/>
            </c:spPr>
            <c:extLst>
              <c:ext xmlns:c16="http://schemas.microsoft.com/office/drawing/2014/chart" uri="{C3380CC4-5D6E-409C-BE32-E72D297353CC}">
                <c16:uniqueId val="{0000000B-8AD1-4254-B7EC-860AEF3C32CE}"/>
              </c:ext>
            </c:extLst>
          </c:dPt>
          <c:dPt>
            <c:idx val="6"/>
            <c:bubble3D val="0"/>
            <c:spPr>
              <a:solidFill>
                <a:schemeClr val="accent6"/>
              </a:solidFill>
              <a:ln w="19050">
                <a:noFill/>
              </a:ln>
              <a:effectLst/>
            </c:spPr>
            <c:extLst>
              <c:ext xmlns:c16="http://schemas.microsoft.com/office/drawing/2014/chart" uri="{C3380CC4-5D6E-409C-BE32-E72D297353CC}">
                <c16:uniqueId val="{0000000D-8AD1-4254-B7EC-860AEF3C32CE}"/>
              </c:ext>
            </c:extLst>
          </c:dPt>
          <c:dPt>
            <c:idx val="7"/>
            <c:bubble3D val="0"/>
            <c:spPr>
              <a:solidFill>
                <a:schemeClr val="accent6">
                  <a:lumMod val="60000"/>
                  <a:lumOff val="40000"/>
                </a:schemeClr>
              </a:solidFill>
              <a:ln w="19050">
                <a:noFill/>
              </a:ln>
              <a:effectLst/>
            </c:spPr>
            <c:extLst>
              <c:ext xmlns:c16="http://schemas.microsoft.com/office/drawing/2014/chart" uri="{C3380CC4-5D6E-409C-BE32-E72D297353CC}">
                <c16:uniqueId val="{0000000F-8AD1-4254-B7EC-860AEF3C32CE}"/>
              </c:ext>
            </c:extLst>
          </c:dPt>
          <c:dPt>
            <c:idx val="8"/>
            <c:bubble3D val="0"/>
            <c:spPr>
              <a:solidFill>
                <a:schemeClr val="bg1">
                  <a:lumMod val="75000"/>
                </a:schemeClr>
              </a:solidFill>
              <a:ln w="19050">
                <a:noFill/>
              </a:ln>
              <a:effectLst/>
            </c:spPr>
            <c:extLst>
              <c:ext xmlns:c16="http://schemas.microsoft.com/office/drawing/2014/chart" uri="{C3380CC4-5D6E-409C-BE32-E72D297353CC}">
                <c16:uniqueId val="{00000011-8AD1-4254-B7EC-860AEF3C32CE}"/>
              </c:ext>
            </c:extLst>
          </c:dPt>
          <c:dPt>
            <c:idx val="9"/>
            <c:bubble3D val="0"/>
            <c:spPr>
              <a:solidFill>
                <a:schemeClr val="accent4">
                  <a:lumMod val="60000"/>
                  <a:lumOff val="40000"/>
                </a:schemeClr>
              </a:solidFill>
              <a:ln w="19050">
                <a:noFill/>
              </a:ln>
              <a:effectLst/>
            </c:spPr>
            <c:extLst>
              <c:ext xmlns:c16="http://schemas.microsoft.com/office/drawing/2014/chart" uri="{C3380CC4-5D6E-409C-BE32-E72D297353CC}">
                <c16:uniqueId val="{00000013-8AD1-4254-B7EC-860AEF3C32CE}"/>
              </c:ext>
            </c:extLst>
          </c:dPt>
          <c:dPt>
            <c:idx val="10"/>
            <c:bubble3D val="0"/>
            <c:spPr>
              <a:solidFill>
                <a:srgbClr val="C00000"/>
              </a:solidFill>
              <a:ln w="19050">
                <a:noFill/>
              </a:ln>
              <a:effectLst/>
            </c:spPr>
            <c:extLst>
              <c:ext xmlns:c16="http://schemas.microsoft.com/office/drawing/2014/chart" uri="{C3380CC4-5D6E-409C-BE32-E72D297353CC}">
                <c16:uniqueId val="{00000015-8AD1-4254-B7EC-860AEF3C32CE}"/>
              </c:ext>
            </c:extLst>
          </c:dPt>
          <c:dPt>
            <c:idx val="11"/>
            <c:bubble3D val="0"/>
            <c:spPr>
              <a:noFill/>
              <a:ln w="19050">
                <a:noFill/>
              </a:ln>
              <a:effectLst/>
            </c:spPr>
            <c:extLst>
              <c:ext xmlns:c16="http://schemas.microsoft.com/office/drawing/2014/chart" uri="{C3380CC4-5D6E-409C-BE32-E72D297353CC}">
                <c16:uniqueId val="{00000017-8AD1-4254-B7EC-860AEF3C32CE}"/>
              </c:ext>
            </c:extLst>
          </c:dPt>
          <c:dPt>
            <c:idx val="12"/>
            <c:bubble3D val="0"/>
            <c:spPr>
              <a:solidFill>
                <a:schemeClr val="accent6"/>
              </a:solidFill>
              <a:ln w="19050">
                <a:noFill/>
              </a:ln>
              <a:effectLst/>
            </c:spPr>
            <c:extLst>
              <c:ext xmlns:c16="http://schemas.microsoft.com/office/drawing/2014/chart" uri="{C3380CC4-5D6E-409C-BE32-E72D297353CC}">
                <c16:uniqueId val="{00000019-8AD1-4254-B7EC-860AEF3C32CE}"/>
              </c:ext>
            </c:extLst>
          </c:dPt>
          <c:dPt>
            <c:idx val="13"/>
            <c:bubble3D val="0"/>
            <c:spPr>
              <a:solidFill>
                <a:schemeClr val="accent6">
                  <a:lumMod val="60000"/>
                  <a:lumOff val="40000"/>
                </a:schemeClr>
              </a:solidFill>
              <a:ln w="19050">
                <a:noFill/>
              </a:ln>
              <a:effectLst/>
            </c:spPr>
            <c:extLst>
              <c:ext xmlns:c16="http://schemas.microsoft.com/office/drawing/2014/chart" uri="{C3380CC4-5D6E-409C-BE32-E72D297353CC}">
                <c16:uniqueId val="{0000001B-8AD1-4254-B7EC-860AEF3C32CE}"/>
              </c:ext>
            </c:extLst>
          </c:dPt>
          <c:dPt>
            <c:idx val="14"/>
            <c:bubble3D val="0"/>
            <c:spPr>
              <a:solidFill>
                <a:schemeClr val="bg1">
                  <a:lumMod val="75000"/>
                </a:schemeClr>
              </a:solidFill>
              <a:ln w="19050">
                <a:noFill/>
              </a:ln>
              <a:effectLst/>
            </c:spPr>
            <c:extLst>
              <c:ext xmlns:c16="http://schemas.microsoft.com/office/drawing/2014/chart" uri="{C3380CC4-5D6E-409C-BE32-E72D297353CC}">
                <c16:uniqueId val="{0000001D-8AD1-4254-B7EC-860AEF3C32CE}"/>
              </c:ext>
            </c:extLst>
          </c:dPt>
          <c:dPt>
            <c:idx val="15"/>
            <c:bubble3D val="0"/>
            <c:spPr>
              <a:solidFill>
                <a:schemeClr val="accent4">
                  <a:lumMod val="60000"/>
                  <a:lumOff val="40000"/>
                </a:schemeClr>
              </a:solidFill>
              <a:ln w="19050">
                <a:noFill/>
              </a:ln>
              <a:effectLst/>
            </c:spPr>
            <c:extLst>
              <c:ext xmlns:c16="http://schemas.microsoft.com/office/drawing/2014/chart" uri="{C3380CC4-5D6E-409C-BE32-E72D297353CC}">
                <c16:uniqueId val="{0000001F-8AD1-4254-B7EC-860AEF3C32CE}"/>
              </c:ext>
            </c:extLst>
          </c:dPt>
          <c:dPt>
            <c:idx val="16"/>
            <c:bubble3D val="0"/>
            <c:spPr>
              <a:solidFill>
                <a:srgbClr val="C00000"/>
              </a:solidFill>
              <a:ln w="19050">
                <a:noFill/>
              </a:ln>
              <a:effectLst/>
            </c:spPr>
            <c:extLst>
              <c:ext xmlns:c16="http://schemas.microsoft.com/office/drawing/2014/chart" uri="{C3380CC4-5D6E-409C-BE32-E72D297353CC}">
                <c16:uniqueId val="{00000021-8AD1-4254-B7EC-860AEF3C32CE}"/>
              </c:ext>
            </c:extLst>
          </c:dPt>
          <c:dPt>
            <c:idx val="17"/>
            <c:bubble3D val="0"/>
            <c:spPr>
              <a:noFill/>
              <a:ln w="19050">
                <a:noFill/>
              </a:ln>
              <a:effectLst/>
            </c:spPr>
            <c:extLst>
              <c:ext xmlns:c16="http://schemas.microsoft.com/office/drawing/2014/chart" uri="{C3380CC4-5D6E-409C-BE32-E72D297353CC}">
                <c16:uniqueId val="{00000023-8AD1-4254-B7EC-860AEF3C32CE}"/>
              </c:ext>
            </c:extLst>
          </c:dPt>
          <c:dPt>
            <c:idx val="18"/>
            <c:bubble3D val="0"/>
            <c:spPr>
              <a:solidFill>
                <a:schemeClr val="accent6"/>
              </a:solidFill>
              <a:ln w="19050">
                <a:noFill/>
              </a:ln>
              <a:effectLst/>
            </c:spPr>
            <c:extLst>
              <c:ext xmlns:c16="http://schemas.microsoft.com/office/drawing/2014/chart" uri="{C3380CC4-5D6E-409C-BE32-E72D297353CC}">
                <c16:uniqueId val="{00000025-8AD1-4254-B7EC-860AEF3C32CE}"/>
              </c:ext>
            </c:extLst>
          </c:dPt>
          <c:dPt>
            <c:idx val="19"/>
            <c:bubble3D val="0"/>
            <c:spPr>
              <a:solidFill>
                <a:schemeClr val="accent6">
                  <a:lumMod val="60000"/>
                  <a:lumOff val="40000"/>
                </a:schemeClr>
              </a:solidFill>
              <a:ln w="19050">
                <a:noFill/>
              </a:ln>
              <a:effectLst/>
            </c:spPr>
            <c:extLst>
              <c:ext xmlns:c16="http://schemas.microsoft.com/office/drawing/2014/chart" uri="{C3380CC4-5D6E-409C-BE32-E72D297353CC}">
                <c16:uniqueId val="{00000027-8AD1-4254-B7EC-860AEF3C32CE}"/>
              </c:ext>
            </c:extLst>
          </c:dPt>
          <c:dPt>
            <c:idx val="20"/>
            <c:bubble3D val="0"/>
            <c:spPr>
              <a:solidFill>
                <a:schemeClr val="bg1">
                  <a:lumMod val="75000"/>
                </a:schemeClr>
              </a:solidFill>
              <a:ln w="19050">
                <a:noFill/>
              </a:ln>
              <a:effectLst/>
            </c:spPr>
            <c:extLst>
              <c:ext xmlns:c16="http://schemas.microsoft.com/office/drawing/2014/chart" uri="{C3380CC4-5D6E-409C-BE32-E72D297353CC}">
                <c16:uniqueId val="{00000029-8AD1-4254-B7EC-860AEF3C32CE}"/>
              </c:ext>
            </c:extLst>
          </c:dPt>
          <c:dPt>
            <c:idx val="21"/>
            <c:bubble3D val="0"/>
            <c:spPr>
              <a:solidFill>
                <a:schemeClr val="accent4">
                  <a:lumMod val="60000"/>
                  <a:lumOff val="40000"/>
                </a:schemeClr>
              </a:solidFill>
              <a:ln w="19050">
                <a:noFill/>
              </a:ln>
              <a:effectLst/>
            </c:spPr>
            <c:extLst>
              <c:ext xmlns:c16="http://schemas.microsoft.com/office/drawing/2014/chart" uri="{C3380CC4-5D6E-409C-BE32-E72D297353CC}">
                <c16:uniqueId val="{0000002B-8AD1-4254-B7EC-860AEF3C32CE}"/>
              </c:ext>
            </c:extLst>
          </c:dPt>
          <c:dPt>
            <c:idx val="22"/>
            <c:bubble3D val="0"/>
            <c:spPr>
              <a:solidFill>
                <a:srgbClr val="C00000"/>
              </a:solidFill>
              <a:ln w="19050">
                <a:noFill/>
              </a:ln>
              <a:effectLst/>
            </c:spPr>
            <c:extLst>
              <c:ext xmlns:c16="http://schemas.microsoft.com/office/drawing/2014/chart" uri="{C3380CC4-5D6E-409C-BE32-E72D297353CC}">
                <c16:uniqueId val="{0000002D-8AD1-4254-B7EC-860AEF3C32CE}"/>
              </c:ext>
            </c:extLst>
          </c:dPt>
          <c:dPt>
            <c:idx val="23"/>
            <c:bubble3D val="0"/>
            <c:spPr>
              <a:noFill/>
              <a:ln w="19050">
                <a:noFill/>
              </a:ln>
              <a:effectLst/>
            </c:spPr>
            <c:extLst>
              <c:ext xmlns:c16="http://schemas.microsoft.com/office/drawing/2014/chart" uri="{C3380CC4-5D6E-409C-BE32-E72D297353CC}">
                <c16:uniqueId val="{0000002F-8AD1-4254-B7EC-860AEF3C32CE}"/>
              </c:ext>
            </c:extLst>
          </c:dPt>
          <c:dPt>
            <c:idx val="24"/>
            <c:bubble3D val="0"/>
            <c:spPr>
              <a:solidFill>
                <a:schemeClr val="accent6"/>
              </a:solidFill>
              <a:ln w="19050">
                <a:noFill/>
              </a:ln>
              <a:effectLst/>
            </c:spPr>
            <c:extLst>
              <c:ext xmlns:c16="http://schemas.microsoft.com/office/drawing/2014/chart" uri="{C3380CC4-5D6E-409C-BE32-E72D297353CC}">
                <c16:uniqueId val="{00000031-8AD1-4254-B7EC-860AEF3C32CE}"/>
              </c:ext>
            </c:extLst>
          </c:dPt>
          <c:dPt>
            <c:idx val="25"/>
            <c:bubble3D val="0"/>
            <c:spPr>
              <a:solidFill>
                <a:schemeClr val="accent6">
                  <a:lumMod val="60000"/>
                  <a:lumOff val="40000"/>
                </a:schemeClr>
              </a:solidFill>
              <a:ln w="19050">
                <a:noFill/>
              </a:ln>
              <a:effectLst/>
            </c:spPr>
            <c:extLst>
              <c:ext xmlns:c16="http://schemas.microsoft.com/office/drawing/2014/chart" uri="{C3380CC4-5D6E-409C-BE32-E72D297353CC}">
                <c16:uniqueId val="{00000033-8AD1-4254-B7EC-860AEF3C32CE}"/>
              </c:ext>
            </c:extLst>
          </c:dPt>
          <c:dPt>
            <c:idx val="26"/>
            <c:bubble3D val="0"/>
            <c:spPr>
              <a:solidFill>
                <a:schemeClr val="bg1">
                  <a:lumMod val="75000"/>
                </a:schemeClr>
              </a:solidFill>
              <a:ln w="19050">
                <a:noFill/>
              </a:ln>
              <a:effectLst/>
            </c:spPr>
            <c:extLst>
              <c:ext xmlns:c16="http://schemas.microsoft.com/office/drawing/2014/chart" uri="{C3380CC4-5D6E-409C-BE32-E72D297353CC}">
                <c16:uniqueId val="{00000035-8AD1-4254-B7EC-860AEF3C32CE}"/>
              </c:ext>
            </c:extLst>
          </c:dPt>
          <c:dPt>
            <c:idx val="27"/>
            <c:bubble3D val="0"/>
            <c:spPr>
              <a:solidFill>
                <a:schemeClr val="accent4">
                  <a:lumMod val="60000"/>
                  <a:lumOff val="40000"/>
                </a:schemeClr>
              </a:solidFill>
              <a:ln w="19050">
                <a:noFill/>
              </a:ln>
              <a:effectLst/>
            </c:spPr>
            <c:extLst>
              <c:ext xmlns:c16="http://schemas.microsoft.com/office/drawing/2014/chart" uri="{C3380CC4-5D6E-409C-BE32-E72D297353CC}">
                <c16:uniqueId val="{00000037-8AD1-4254-B7EC-860AEF3C32CE}"/>
              </c:ext>
            </c:extLst>
          </c:dPt>
          <c:dPt>
            <c:idx val="28"/>
            <c:bubble3D val="0"/>
            <c:spPr>
              <a:solidFill>
                <a:srgbClr val="C00000"/>
              </a:solidFill>
              <a:ln w="19050">
                <a:noFill/>
              </a:ln>
              <a:effectLst/>
            </c:spPr>
            <c:extLst>
              <c:ext xmlns:c16="http://schemas.microsoft.com/office/drawing/2014/chart" uri="{C3380CC4-5D6E-409C-BE32-E72D297353CC}">
                <c16:uniqueId val="{00000039-8AD1-4254-B7EC-860AEF3C32CE}"/>
              </c:ext>
            </c:extLst>
          </c:dPt>
          <c:dPt>
            <c:idx val="29"/>
            <c:bubble3D val="0"/>
            <c:spPr>
              <a:noFill/>
              <a:ln w="19050">
                <a:noFill/>
              </a:ln>
              <a:effectLst/>
            </c:spPr>
            <c:extLst>
              <c:ext xmlns:c16="http://schemas.microsoft.com/office/drawing/2014/chart" uri="{C3380CC4-5D6E-409C-BE32-E72D297353CC}">
                <c16:uniqueId val="{0000003B-8AD1-4254-B7EC-860AEF3C32CE}"/>
              </c:ext>
            </c:extLst>
          </c:dPt>
          <c:dPt>
            <c:idx val="30"/>
            <c:bubble3D val="0"/>
            <c:spPr>
              <a:solidFill>
                <a:schemeClr val="accent6"/>
              </a:solidFill>
              <a:ln w="19050">
                <a:noFill/>
              </a:ln>
              <a:effectLst/>
            </c:spPr>
            <c:extLst>
              <c:ext xmlns:c16="http://schemas.microsoft.com/office/drawing/2014/chart" uri="{C3380CC4-5D6E-409C-BE32-E72D297353CC}">
                <c16:uniqueId val="{0000003D-8AD1-4254-B7EC-860AEF3C32CE}"/>
              </c:ext>
            </c:extLst>
          </c:dPt>
          <c:dPt>
            <c:idx val="31"/>
            <c:bubble3D val="0"/>
            <c:spPr>
              <a:solidFill>
                <a:schemeClr val="accent6">
                  <a:lumMod val="60000"/>
                  <a:lumOff val="40000"/>
                </a:schemeClr>
              </a:solidFill>
              <a:ln w="19050">
                <a:noFill/>
              </a:ln>
              <a:effectLst/>
            </c:spPr>
            <c:extLst>
              <c:ext xmlns:c16="http://schemas.microsoft.com/office/drawing/2014/chart" uri="{C3380CC4-5D6E-409C-BE32-E72D297353CC}">
                <c16:uniqueId val="{0000003F-8AD1-4254-B7EC-860AEF3C32CE}"/>
              </c:ext>
            </c:extLst>
          </c:dPt>
          <c:dPt>
            <c:idx val="32"/>
            <c:bubble3D val="0"/>
            <c:spPr>
              <a:solidFill>
                <a:schemeClr val="bg1">
                  <a:lumMod val="75000"/>
                </a:schemeClr>
              </a:solidFill>
              <a:ln w="19050">
                <a:noFill/>
              </a:ln>
              <a:effectLst/>
            </c:spPr>
            <c:extLst>
              <c:ext xmlns:c16="http://schemas.microsoft.com/office/drawing/2014/chart" uri="{C3380CC4-5D6E-409C-BE32-E72D297353CC}">
                <c16:uniqueId val="{00000041-8AD1-4254-B7EC-860AEF3C32CE}"/>
              </c:ext>
            </c:extLst>
          </c:dPt>
          <c:dPt>
            <c:idx val="33"/>
            <c:bubble3D val="0"/>
            <c:spPr>
              <a:solidFill>
                <a:schemeClr val="accent4">
                  <a:lumMod val="60000"/>
                  <a:lumOff val="40000"/>
                </a:schemeClr>
              </a:solidFill>
              <a:ln w="19050">
                <a:noFill/>
              </a:ln>
              <a:effectLst/>
            </c:spPr>
            <c:extLst>
              <c:ext xmlns:c16="http://schemas.microsoft.com/office/drawing/2014/chart" uri="{C3380CC4-5D6E-409C-BE32-E72D297353CC}">
                <c16:uniqueId val="{00000043-8AD1-4254-B7EC-860AEF3C32CE}"/>
              </c:ext>
            </c:extLst>
          </c:dPt>
          <c:dPt>
            <c:idx val="34"/>
            <c:bubble3D val="0"/>
            <c:spPr>
              <a:solidFill>
                <a:srgbClr val="C00000"/>
              </a:solidFill>
              <a:ln w="19050">
                <a:noFill/>
              </a:ln>
              <a:effectLst/>
            </c:spPr>
            <c:extLst>
              <c:ext xmlns:c16="http://schemas.microsoft.com/office/drawing/2014/chart" uri="{C3380CC4-5D6E-409C-BE32-E72D297353CC}">
                <c16:uniqueId val="{00000045-8AD1-4254-B7EC-860AEF3C32CE}"/>
              </c:ext>
            </c:extLst>
          </c:dPt>
          <c:dPt>
            <c:idx val="35"/>
            <c:bubble3D val="0"/>
            <c:spPr>
              <a:noFill/>
              <a:ln w="19050">
                <a:noFill/>
              </a:ln>
              <a:effectLst/>
            </c:spPr>
            <c:extLst>
              <c:ext xmlns:c16="http://schemas.microsoft.com/office/drawing/2014/chart" uri="{C3380CC4-5D6E-409C-BE32-E72D297353CC}">
                <c16:uniqueId val="{00000047-8AD1-4254-B7EC-860AEF3C32CE}"/>
              </c:ext>
            </c:extLst>
          </c:dPt>
          <c:dPt>
            <c:idx val="36"/>
            <c:bubble3D val="0"/>
            <c:spPr>
              <a:solidFill>
                <a:schemeClr val="accent6"/>
              </a:solidFill>
              <a:ln w="19050">
                <a:noFill/>
              </a:ln>
              <a:effectLst/>
            </c:spPr>
            <c:extLst>
              <c:ext xmlns:c16="http://schemas.microsoft.com/office/drawing/2014/chart" uri="{C3380CC4-5D6E-409C-BE32-E72D297353CC}">
                <c16:uniqueId val="{00000049-8AD1-4254-B7EC-860AEF3C32CE}"/>
              </c:ext>
            </c:extLst>
          </c:dPt>
          <c:dPt>
            <c:idx val="37"/>
            <c:bubble3D val="0"/>
            <c:spPr>
              <a:solidFill>
                <a:schemeClr val="accent6">
                  <a:lumMod val="60000"/>
                  <a:lumOff val="40000"/>
                </a:schemeClr>
              </a:solidFill>
              <a:ln w="19050">
                <a:noFill/>
              </a:ln>
              <a:effectLst/>
            </c:spPr>
            <c:extLst>
              <c:ext xmlns:c16="http://schemas.microsoft.com/office/drawing/2014/chart" uri="{C3380CC4-5D6E-409C-BE32-E72D297353CC}">
                <c16:uniqueId val="{0000004B-8AD1-4254-B7EC-860AEF3C32CE}"/>
              </c:ext>
            </c:extLst>
          </c:dPt>
          <c:dPt>
            <c:idx val="38"/>
            <c:bubble3D val="0"/>
            <c:spPr>
              <a:solidFill>
                <a:schemeClr val="accent3">
                  <a:lumMod val="70000"/>
                  <a:lumOff val="30000"/>
                </a:schemeClr>
              </a:solidFill>
              <a:ln w="19050">
                <a:noFill/>
              </a:ln>
              <a:effectLst/>
            </c:spPr>
            <c:extLst>
              <c:ext xmlns:c16="http://schemas.microsoft.com/office/drawing/2014/chart" uri="{C3380CC4-5D6E-409C-BE32-E72D297353CC}">
                <c16:uniqueId val="{0000004D-8AD1-4254-B7EC-860AEF3C32CE}"/>
              </c:ext>
            </c:extLst>
          </c:dPt>
          <c:dPt>
            <c:idx val="39"/>
            <c:bubble3D val="0"/>
            <c:spPr>
              <a:solidFill>
                <a:schemeClr val="accent4">
                  <a:lumMod val="70000"/>
                  <a:lumOff val="30000"/>
                </a:schemeClr>
              </a:solidFill>
              <a:ln w="19050">
                <a:noFill/>
              </a:ln>
              <a:effectLst/>
            </c:spPr>
            <c:extLst>
              <c:ext xmlns:c16="http://schemas.microsoft.com/office/drawing/2014/chart" uri="{C3380CC4-5D6E-409C-BE32-E72D297353CC}">
                <c16:uniqueId val="{0000004F-8AD1-4254-B7EC-860AEF3C32CE}"/>
              </c:ext>
            </c:extLst>
          </c:dPt>
          <c:dPt>
            <c:idx val="40"/>
            <c:bubble3D val="0"/>
            <c:spPr>
              <a:solidFill>
                <a:srgbClr val="C00000"/>
              </a:solidFill>
              <a:ln w="19050">
                <a:noFill/>
              </a:ln>
              <a:effectLst/>
            </c:spPr>
            <c:extLst>
              <c:ext xmlns:c16="http://schemas.microsoft.com/office/drawing/2014/chart" uri="{C3380CC4-5D6E-409C-BE32-E72D297353CC}">
                <c16:uniqueId val="{00000051-8AD1-4254-B7EC-860AEF3C32CE}"/>
              </c:ext>
            </c:extLst>
          </c:dPt>
          <c:dPt>
            <c:idx val="41"/>
            <c:bubble3D val="0"/>
            <c:spPr>
              <a:noFill/>
              <a:ln w="19050">
                <a:noFill/>
              </a:ln>
              <a:effectLst/>
            </c:spPr>
            <c:extLst>
              <c:ext xmlns:c16="http://schemas.microsoft.com/office/drawing/2014/chart" uri="{C3380CC4-5D6E-409C-BE32-E72D297353CC}">
                <c16:uniqueId val="{00000053-8AD1-4254-B7EC-860AEF3C32CE}"/>
              </c:ext>
            </c:extLst>
          </c:dPt>
          <c:val>
            <c:numRef>
              <c:f>'Sustainability Donut'!$B$12:$B$53</c:f>
              <c:numCache>
                <c:formatCode>General</c:formatCode>
                <c:ptCount val="42"/>
                <c:pt idx="0">
                  <c:v>0</c:v>
                </c:pt>
                <c:pt idx="1">
                  <c:v>0</c:v>
                </c:pt>
                <c:pt idx="2">
                  <c:v>1</c:v>
                </c:pt>
                <c:pt idx="3">
                  <c:v>0</c:v>
                </c:pt>
                <c:pt idx="4">
                  <c:v>0</c:v>
                </c:pt>
                <c:pt idx="5">
                  <c:v>0</c:v>
                </c:pt>
                <c:pt idx="6">
                  <c:v>0</c:v>
                </c:pt>
                <c:pt idx="7">
                  <c:v>0</c:v>
                </c:pt>
                <c:pt idx="8">
                  <c:v>1</c:v>
                </c:pt>
                <c:pt idx="9">
                  <c:v>0</c:v>
                </c:pt>
                <c:pt idx="10">
                  <c:v>0</c:v>
                </c:pt>
                <c:pt idx="11">
                  <c:v>0</c:v>
                </c:pt>
                <c:pt idx="12">
                  <c:v>0</c:v>
                </c:pt>
                <c:pt idx="13">
                  <c:v>0</c:v>
                </c:pt>
                <c:pt idx="14">
                  <c:v>1</c:v>
                </c:pt>
                <c:pt idx="15">
                  <c:v>0</c:v>
                </c:pt>
                <c:pt idx="16">
                  <c:v>0</c:v>
                </c:pt>
                <c:pt idx="17">
                  <c:v>0</c:v>
                </c:pt>
                <c:pt idx="18">
                  <c:v>0</c:v>
                </c:pt>
                <c:pt idx="19">
                  <c:v>0</c:v>
                </c:pt>
                <c:pt idx="20">
                  <c:v>1</c:v>
                </c:pt>
                <c:pt idx="21">
                  <c:v>0</c:v>
                </c:pt>
                <c:pt idx="22">
                  <c:v>0</c:v>
                </c:pt>
                <c:pt idx="23">
                  <c:v>0</c:v>
                </c:pt>
                <c:pt idx="24">
                  <c:v>0</c:v>
                </c:pt>
                <c:pt idx="25">
                  <c:v>0</c:v>
                </c:pt>
                <c:pt idx="26">
                  <c:v>1</c:v>
                </c:pt>
                <c:pt idx="27">
                  <c:v>0</c:v>
                </c:pt>
                <c:pt idx="28">
                  <c:v>0</c:v>
                </c:pt>
                <c:pt idx="29">
                  <c:v>0</c:v>
                </c:pt>
                <c:pt idx="30">
                  <c:v>0</c:v>
                </c:pt>
                <c:pt idx="31">
                  <c:v>0</c:v>
                </c:pt>
                <c:pt idx="32">
                  <c:v>1</c:v>
                </c:pt>
                <c:pt idx="33">
                  <c:v>0</c:v>
                </c:pt>
                <c:pt idx="34">
                  <c:v>0</c:v>
                </c:pt>
                <c:pt idx="35">
                  <c:v>0</c:v>
                </c:pt>
                <c:pt idx="36">
                  <c:v>0</c:v>
                </c:pt>
                <c:pt idx="37">
                  <c:v>0</c:v>
                </c:pt>
                <c:pt idx="38">
                  <c:v>1</c:v>
                </c:pt>
                <c:pt idx="39">
                  <c:v>0</c:v>
                </c:pt>
                <c:pt idx="40">
                  <c:v>0</c:v>
                </c:pt>
                <c:pt idx="41">
                  <c:v>0</c:v>
                </c:pt>
              </c:numCache>
            </c:numRef>
          </c:val>
          <c:extLst>
            <c:ext xmlns:c16="http://schemas.microsoft.com/office/drawing/2014/chart" uri="{C3380CC4-5D6E-409C-BE32-E72D297353CC}">
              <c16:uniqueId val="{00000054-8AD1-4254-B7EC-860AEF3C32CE}"/>
            </c:ext>
          </c:extLst>
        </c:ser>
        <c:dLbls>
          <c:showLegendKey val="0"/>
          <c:showVal val="0"/>
          <c:showCatName val="0"/>
          <c:showSerName val="0"/>
          <c:showPercent val="0"/>
          <c:showBubbleSize val="0"/>
          <c:showLeaderLines val="1"/>
        </c:dLbls>
        <c:firstSliceAng val="0"/>
        <c:holeSize val="74"/>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16"/>
          <c:dPt>
            <c:idx val="0"/>
            <c:bubble3D val="0"/>
            <c:spPr>
              <a:solidFill>
                <a:schemeClr val="accent6"/>
              </a:solidFill>
              <a:ln w="19050">
                <a:solidFill>
                  <a:schemeClr val="lt1"/>
                </a:solidFill>
              </a:ln>
              <a:effectLst/>
            </c:spPr>
            <c:extLst>
              <c:ext xmlns:c16="http://schemas.microsoft.com/office/drawing/2014/chart" uri="{C3380CC4-5D6E-409C-BE32-E72D297353CC}">
                <c16:uniqueId val="{00000001-3B7B-449A-B26E-3F5F84ECA344}"/>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3B7B-449A-B26E-3F5F84ECA344}"/>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B7B-449A-B26E-3F5F84ECA34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7-3B7B-449A-B26E-3F5F84ECA344}"/>
              </c:ext>
            </c:extLst>
          </c:dPt>
          <c:dPt>
            <c:idx val="4"/>
            <c:bubble3D val="0"/>
            <c:spPr>
              <a:solidFill>
                <a:srgbClr val="C00000"/>
              </a:solidFill>
              <a:ln w="19050">
                <a:solidFill>
                  <a:schemeClr val="lt1"/>
                </a:solidFill>
              </a:ln>
              <a:effectLst/>
            </c:spPr>
            <c:extLst>
              <c:ext xmlns:c16="http://schemas.microsoft.com/office/drawing/2014/chart" uri="{C3380CC4-5D6E-409C-BE32-E72D297353CC}">
                <c16:uniqueId val="{00000009-3B7B-449A-B26E-3F5F84ECA344}"/>
              </c:ext>
            </c:extLst>
          </c:dPt>
          <c:dPt>
            <c:idx val="5"/>
            <c:bubble3D val="0"/>
            <c:spPr>
              <a:noFill/>
              <a:ln w="19050">
                <a:solidFill>
                  <a:schemeClr val="lt1"/>
                </a:solidFill>
              </a:ln>
              <a:effectLst/>
            </c:spPr>
            <c:extLst>
              <c:ext xmlns:c16="http://schemas.microsoft.com/office/drawing/2014/chart" uri="{C3380CC4-5D6E-409C-BE32-E72D297353CC}">
                <c16:uniqueId val="{0000000B-3B7B-449A-B26E-3F5F84ECA344}"/>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D-3B7B-449A-B26E-3F5F84ECA344}"/>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3B7B-449A-B26E-3F5F84ECA344}"/>
              </c:ext>
            </c:extLst>
          </c:dPt>
          <c:dPt>
            <c:idx val="8"/>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1-3B7B-449A-B26E-3F5F84ECA344}"/>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3-3B7B-449A-B26E-3F5F84ECA344}"/>
              </c:ext>
            </c:extLst>
          </c:dPt>
          <c:dPt>
            <c:idx val="10"/>
            <c:bubble3D val="0"/>
            <c:spPr>
              <a:solidFill>
                <a:srgbClr val="C00000"/>
              </a:solidFill>
              <a:ln w="19050">
                <a:solidFill>
                  <a:schemeClr val="lt1"/>
                </a:solidFill>
              </a:ln>
              <a:effectLst/>
            </c:spPr>
            <c:extLst>
              <c:ext xmlns:c16="http://schemas.microsoft.com/office/drawing/2014/chart" uri="{C3380CC4-5D6E-409C-BE32-E72D297353CC}">
                <c16:uniqueId val="{00000015-3B7B-449A-B26E-3F5F84ECA344}"/>
              </c:ext>
            </c:extLst>
          </c:dPt>
          <c:dPt>
            <c:idx val="11"/>
            <c:bubble3D val="0"/>
            <c:spPr>
              <a:noFill/>
              <a:ln w="19050">
                <a:solidFill>
                  <a:schemeClr val="lt1"/>
                </a:solidFill>
              </a:ln>
              <a:effectLst/>
            </c:spPr>
            <c:extLst>
              <c:ext xmlns:c16="http://schemas.microsoft.com/office/drawing/2014/chart" uri="{C3380CC4-5D6E-409C-BE32-E72D297353CC}">
                <c16:uniqueId val="{00000017-3B7B-449A-B26E-3F5F84ECA344}"/>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19-3B7B-449A-B26E-3F5F84ECA344}"/>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B-3B7B-449A-B26E-3F5F84ECA344}"/>
              </c:ext>
            </c:extLst>
          </c:dPt>
          <c:dPt>
            <c:idx val="1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D-3B7B-449A-B26E-3F5F84ECA344}"/>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F-3B7B-449A-B26E-3F5F84ECA344}"/>
              </c:ext>
            </c:extLst>
          </c:dPt>
          <c:dPt>
            <c:idx val="16"/>
            <c:bubble3D val="0"/>
            <c:spPr>
              <a:solidFill>
                <a:srgbClr val="C00000"/>
              </a:solidFill>
              <a:ln w="19050">
                <a:solidFill>
                  <a:schemeClr val="lt1"/>
                </a:solidFill>
              </a:ln>
              <a:effectLst/>
            </c:spPr>
            <c:extLst>
              <c:ext xmlns:c16="http://schemas.microsoft.com/office/drawing/2014/chart" uri="{C3380CC4-5D6E-409C-BE32-E72D297353CC}">
                <c16:uniqueId val="{00000021-3B7B-449A-B26E-3F5F84ECA344}"/>
              </c:ext>
            </c:extLst>
          </c:dPt>
          <c:dPt>
            <c:idx val="17"/>
            <c:bubble3D val="0"/>
            <c:spPr>
              <a:noFill/>
              <a:ln w="19050">
                <a:solidFill>
                  <a:schemeClr val="lt1"/>
                </a:solidFill>
              </a:ln>
              <a:effectLst/>
            </c:spPr>
            <c:extLst>
              <c:ext xmlns:c16="http://schemas.microsoft.com/office/drawing/2014/chart" uri="{C3380CC4-5D6E-409C-BE32-E72D297353CC}">
                <c16:uniqueId val="{00000023-3B7B-449A-B26E-3F5F84ECA344}"/>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25-3B7B-449A-B26E-3F5F84ECA344}"/>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7-3B7B-449A-B26E-3F5F84ECA344}"/>
              </c:ext>
            </c:extLst>
          </c:dPt>
          <c:dPt>
            <c:idx val="2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29-3B7B-449A-B26E-3F5F84ECA344}"/>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B-3B7B-449A-B26E-3F5F84ECA344}"/>
              </c:ext>
            </c:extLst>
          </c:dPt>
          <c:dPt>
            <c:idx val="22"/>
            <c:bubble3D val="0"/>
            <c:spPr>
              <a:solidFill>
                <a:srgbClr val="C00000"/>
              </a:solidFill>
              <a:ln w="19050">
                <a:solidFill>
                  <a:schemeClr val="lt1"/>
                </a:solidFill>
              </a:ln>
              <a:effectLst/>
            </c:spPr>
            <c:extLst>
              <c:ext xmlns:c16="http://schemas.microsoft.com/office/drawing/2014/chart" uri="{C3380CC4-5D6E-409C-BE32-E72D297353CC}">
                <c16:uniqueId val="{0000002D-3B7B-449A-B26E-3F5F84ECA344}"/>
              </c:ext>
            </c:extLst>
          </c:dPt>
          <c:dPt>
            <c:idx val="23"/>
            <c:bubble3D val="0"/>
            <c:spPr>
              <a:noFill/>
              <a:ln w="19050">
                <a:solidFill>
                  <a:schemeClr val="lt1"/>
                </a:solidFill>
              </a:ln>
              <a:effectLst/>
            </c:spPr>
            <c:extLst>
              <c:ext xmlns:c16="http://schemas.microsoft.com/office/drawing/2014/chart" uri="{C3380CC4-5D6E-409C-BE32-E72D297353CC}">
                <c16:uniqueId val="{0000002F-3B7B-449A-B26E-3F5F84ECA344}"/>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31-3B7B-449A-B26E-3F5F84ECA344}"/>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3-3B7B-449A-B26E-3F5F84ECA344}"/>
              </c:ext>
            </c:extLst>
          </c:dPt>
          <c:dPt>
            <c:idx val="2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35-3B7B-449A-B26E-3F5F84ECA344}"/>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3B7B-449A-B26E-3F5F84ECA344}"/>
              </c:ext>
            </c:extLst>
          </c:dPt>
          <c:dPt>
            <c:idx val="28"/>
            <c:bubble3D val="0"/>
            <c:spPr>
              <a:solidFill>
                <a:srgbClr val="C00000"/>
              </a:solidFill>
              <a:ln w="19050">
                <a:solidFill>
                  <a:schemeClr val="lt1"/>
                </a:solidFill>
              </a:ln>
              <a:effectLst/>
            </c:spPr>
            <c:extLst>
              <c:ext xmlns:c16="http://schemas.microsoft.com/office/drawing/2014/chart" uri="{C3380CC4-5D6E-409C-BE32-E72D297353CC}">
                <c16:uniqueId val="{00000039-3B7B-449A-B26E-3F5F84ECA344}"/>
              </c:ext>
            </c:extLst>
          </c:dPt>
          <c:dPt>
            <c:idx val="29"/>
            <c:bubble3D val="0"/>
            <c:spPr>
              <a:noFill/>
              <a:ln w="19050">
                <a:solidFill>
                  <a:schemeClr val="lt1"/>
                </a:solidFill>
              </a:ln>
              <a:effectLst/>
            </c:spPr>
            <c:extLst>
              <c:ext xmlns:c16="http://schemas.microsoft.com/office/drawing/2014/chart" uri="{C3380CC4-5D6E-409C-BE32-E72D297353CC}">
                <c16:uniqueId val="{0000003B-3B7B-449A-B26E-3F5F84ECA344}"/>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3D-3B7B-449A-B26E-3F5F84ECA344}"/>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F-3B7B-449A-B26E-3F5F84ECA344}"/>
              </c:ext>
            </c:extLst>
          </c:dPt>
          <c:dPt>
            <c:idx val="3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41-3B7B-449A-B26E-3F5F84ECA344}"/>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43-3B7B-449A-B26E-3F5F84ECA344}"/>
              </c:ext>
            </c:extLst>
          </c:dPt>
          <c:dPt>
            <c:idx val="34"/>
            <c:bubble3D val="0"/>
            <c:spPr>
              <a:solidFill>
                <a:srgbClr val="C00000"/>
              </a:solidFill>
              <a:ln w="19050">
                <a:solidFill>
                  <a:schemeClr val="lt1"/>
                </a:solidFill>
              </a:ln>
              <a:effectLst/>
            </c:spPr>
            <c:extLst>
              <c:ext xmlns:c16="http://schemas.microsoft.com/office/drawing/2014/chart" uri="{C3380CC4-5D6E-409C-BE32-E72D297353CC}">
                <c16:uniqueId val="{00000045-3B7B-449A-B26E-3F5F84ECA344}"/>
              </c:ext>
            </c:extLst>
          </c:dPt>
          <c:dPt>
            <c:idx val="35"/>
            <c:bubble3D val="0"/>
            <c:spPr>
              <a:noFill/>
              <a:ln w="19050">
                <a:solidFill>
                  <a:schemeClr val="lt1"/>
                </a:solidFill>
              </a:ln>
              <a:effectLst/>
            </c:spPr>
            <c:extLst>
              <c:ext xmlns:c16="http://schemas.microsoft.com/office/drawing/2014/chart" uri="{C3380CC4-5D6E-409C-BE32-E72D297353CC}">
                <c16:uniqueId val="{00000047-3B7B-449A-B26E-3F5F84ECA344}"/>
              </c:ext>
            </c:extLst>
          </c:dPt>
          <c:val>
            <c:numRef>
              <c:f>'Access Donut'!$B$10:$B$45</c:f>
              <c:numCache>
                <c:formatCode>General</c:formatCode>
                <c:ptCount val="36"/>
                <c:pt idx="0">
                  <c:v>0</c:v>
                </c:pt>
                <c:pt idx="1">
                  <c:v>0</c:v>
                </c:pt>
                <c:pt idx="2">
                  <c:v>1</c:v>
                </c:pt>
                <c:pt idx="3">
                  <c:v>0</c:v>
                </c:pt>
                <c:pt idx="4">
                  <c:v>0</c:v>
                </c:pt>
                <c:pt idx="5">
                  <c:v>0</c:v>
                </c:pt>
                <c:pt idx="6">
                  <c:v>0</c:v>
                </c:pt>
                <c:pt idx="7">
                  <c:v>0</c:v>
                </c:pt>
                <c:pt idx="8">
                  <c:v>1</c:v>
                </c:pt>
                <c:pt idx="9">
                  <c:v>0</c:v>
                </c:pt>
                <c:pt idx="10">
                  <c:v>0</c:v>
                </c:pt>
                <c:pt idx="11">
                  <c:v>0</c:v>
                </c:pt>
                <c:pt idx="12">
                  <c:v>0</c:v>
                </c:pt>
                <c:pt idx="13">
                  <c:v>0</c:v>
                </c:pt>
                <c:pt idx="14">
                  <c:v>1</c:v>
                </c:pt>
                <c:pt idx="15">
                  <c:v>0</c:v>
                </c:pt>
                <c:pt idx="16">
                  <c:v>0</c:v>
                </c:pt>
                <c:pt idx="17">
                  <c:v>0</c:v>
                </c:pt>
                <c:pt idx="18">
                  <c:v>0</c:v>
                </c:pt>
                <c:pt idx="19">
                  <c:v>0</c:v>
                </c:pt>
                <c:pt idx="20">
                  <c:v>1</c:v>
                </c:pt>
                <c:pt idx="21">
                  <c:v>0</c:v>
                </c:pt>
                <c:pt idx="22">
                  <c:v>0</c:v>
                </c:pt>
                <c:pt idx="23">
                  <c:v>0</c:v>
                </c:pt>
                <c:pt idx="24">
                  <c:v>0</c:v>
                </c:pt>
                <c:pt idx="25">
                  <c:v>0</c:v>
                </c:pt>
                <c:pt idx="26">
                  <c:v>1</c:v>
                </c:pt>
                <c:pt idx="27">
                  <c:v>0</c:v>
                </c:pt>
                <c:pt idx="28">
                  <c:v>0</c:v>
                </c:pt>
                <c:pt idx="29">
                  <c:v>0</c:v>
                </c:pt>
                <c:pt idx="30">
                  <c:v>0</c:v>
                </c:pt>
                <c:pt idx="31">
                  <c:v>0</c:v>
                </c:pt>
                <c:pt idx="32">
                  <c:v>1</c:v>
                </c:pt>
                <c:pt idx="33">
                  <c:v>0</c:v>
                </c:pt>
                <c:pt idx="34">
                  <c:v>0</c:v>
                </c:pt>
                <c:pt idx="35">
                  <c:v>0</c:v>
                </c:pt>
              </c:numCache>
            </c:numRef>
          </c:val>
          <c:extLst>
            <c:ext xmlns:c16="http://schemas.microsoft.com/office/drawing/2014/chart" uri="{C3380CC4-5D6E-409C-BE32-E72D297353CC}">
              <c16:uniqueId val="{00000048-3B7B-449A-B26E-3F5F84ECA344}"/>
            </c:ext>
          </c:extLst>
        </c:ser>
        <c:dLbls>
          <c:showLegendKey val="0"/>
          <c:showVal val="0"/>
          <c:showCatName val="0"/>
          <c:showSerName val="0"/>
          <c:showPercent val="0"/>
          <c:showBubbleSize val="0"/>
          <c:showLeaderLines val="1"/>
        </c:dLbls>
        <c:firstSliceAng val="0"/>
        <c:holeSize val="61"/>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16"/>
          <c:dPt>
            <c:idx val="0"/>
            <c:bubble3D val="0"/>
            <c:spPr>
              <a:solidFill>
                <a:schemeClr val="accent6"/>
              </a:solidFill>
              <a:ln w="19050">
                <a:solidFill>
                  <a:schemeClr val="lt1"/>
                </a:solidFill>
              </a:ln>
              <a:effectLst/>
            </c:spPr>
            <c:extLst>
              <c:ext xmlns:c16="http://schemas.microsoft.com/office/drawing/2014/chart" uri="{C3380CC4-5D6E-409C-BE32-E72D297353CC}">
                <c16:uniqueId val="{00000005-BC3B-4D1A-909A-3A8AA4610CB7}"/>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6-BC3B-4D1A-909A-3A8AA4610CB7}"/>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7-BC3B-4D1A-909A-3A8AA4610CB7}"/>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8-BC3B-4D1A-909A-3A8AA4610CB7}"/>
              </c:ext>
            </c:extLst>
          </c:dPt>
          <c:dPt>
            <c:idx val="4"/>
            <c:bubble3D val="0"/>
            <c:spPr>
              <a:solidFill>
                <a:srgbClr val="C00000"/>
              </a:solidFill>
              <a:ln w="19050">
                <a:solidFill>
                  <a:schemeClr val="lt1"/>
                </a:solidFill>
              </a:ln>
              <a:effectLst/>
            </c:spPr>
            <c:extLst>
              <c:ext xmlns:c16="http://schemas.microsoft.com/office/drawing/2014/chart" uri="{C3380CC4-5D6E-409C-BE32-E72D297353CC}">
                <c16:uniqueId val="{00000001-BC3B-4D1A-909A-3A8AA4610CB7}"/>
              </c:ext>
            </c:extLst>
          </c:dPt>
          <c:dPt>
            <c:idx val="5"/>
            <c:bubble3D val="0"/>
            <c:spPr>
              <a:noFill/>
              <a:ln w="19050">
                <a:solidFill>
                  <a:schemeClr val="lt1"/>
                </a:solidFill>
              </a:ln>
              <a:effectLst/>
            </c:spPr>
            <c:extLst>
              <c:ext xmlns:c16="http://schemas.microsoft.com/office/drawing/2014/chart" uri="{C3380CC4-5D6E-409C-BE32-E72D297353CC}">
                <c16:uniqueId val="{00000009-BC3B-4D1A-909A-3A8AA4610CB7}"/>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A-BC3B-4D1A-909A-3A8AA4610CB7}"/>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B-BC3B-4D1A-909A-3A8AA4610CB7}"/>
              </c:ext>
            </c:extLst>
          </c:dPt>
          <c:dPt>
            <c:idx val="8"/>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2-BC3B-4D1A-909A-3A8AA4610CB7}"/>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C-BC3B-4D1A-909A-3A8AA4610CB7}"/>
              </c:ext>
            </c:extLst>
          </c:dPt>
          <c:dPt>
            <c:idx val="10"/>
            <c:bubble3D val="0"/>
            <c:spPr>
              <a:solidFill>
                <a:srgbClr val="C00000"/>
              </a:solidFill>
              <a:ln w="19050">
                <a:solidFill>
                  <a:schemeClr val="lt1"/>
                </a:solidFill>
              </a:ln>
              <a:effectLst/>
            </c:spPr>
            <c:extLst>
              <c:ext xmlns:c16="http://schemas.microsoft.com/office/drawing/2014/chart" uri="{C3380CC4-5D6E-409C-BE32-E72D297353CC}">
                <c16:uniqueId val="{00000003-BC3B-4D1A-909A-3A8AA4610CB7}"/>
              </c:ext>
            </c:extLst>
          </c:dPt>
          <c:dPt>
            <c:idx val="11"/>
            <c:bubble3D val="0"/>
            <c:spPr>
              <a:noFill/>
              <a:ln w="19050">
                <a:solidFill>
                  <a:schemeClr val="lt1"/>
                </a:solidFill>
              </a:ln>
              <a:effectLst/>
            </c:spPr>
            <c:extLst>
              <c:ext xmlns:c16="http://schemas.microsoft.com/office/drawing/2014/chart" uri="{C3380CC4-5D6E-409C-BE32-E72D297353CC}">
                <c16:uniqueId val="{0000000D-BC3B-4D1A-909A-3A8AA4610CB7}"/>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0E-BC3B-4D1A-909A-3A8AA4610CB7}"/>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F-BC3B-4D1A-909A-3A8AA4610CB7}"/>
              </c:ext>
            </c:extLst>
          </c:dPt>
          <c:dPt>
            <c:idx val="1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4-BC3B-4D1A-909A-3A8AA4610CB7}"/>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0-BC3B-4D1A-909A-3A8AA4610CB7}"/>
              </c:ext>
            </c:extLst>
          </c:dPt>
          <c:dPt>
            <c:idx val="16"/>
            <c:bubble3D val="0"/>
            <c:spPr>
              <a:solidFill>
                <a:srgbClr val="C00000"/>
              </a:solidFill>
              <a:ln w="19050">
                <a:solidFill>
                  <a:schemeClr val="lt1"/>
                </a:solidFill>
              </a:ln>
              <a:effectLst/>
            </c:spPr>
            <c:extLst>
              <c:ext xmlns:c16="http://schemas.microsoft.com/office/drawing/2014/chart" uri="{C3380CC4-5D6E-409C-BE32-E72D297353CC}">
                <c16:uniqueId val="{00000011-BC3B-4D1A-909A-3A8AA4610CB7}"/>
              </c:ext>
            </c:extLst>
          </c:dPt>
          <c:dPt>
            <c:idx val="17"/>
            <c:bubble3D val="0"/>
            <c:spPr>
              <a:noFill/>
              <a:ln w="19050">
                <a:solidFill>
                  <a:schemeClr val="lt1"/>
                </a:solidFill>
              </a:ln>
              <a:effectLst/>
            </c:spPr>
            <c:extLst>
              <c:ext xmlns:c16="http://schemas.microsoft.com/office/drawing/2014/chart" uri="{C3380CC4-5D6E-409C-BE32-E72D297353CC}">
                <c16:uniqueId val="{00000012-BC3B-4D1A-909A-3A8AA4610CB7}"/>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13-BC3B-4D1A-909A-3A8AA4610CB7}"/>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4-BC3B-4D1A-909A-3A8AA4610CB7}"/>
              </c:ext>
            </c:extLst>
          </c:dPt>
          <c:dPt>
            <c:idx val="2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5-BC3B-4D1A-909A-3A8AA4610CB7}"/>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6-BC3B-4D1A-909A-3A8AA4610CB7}"/>
              </c:ext>
            </c:extLst>
          </c:dPt>
          <c:dPt>
            <c:idx val="22"/>
            <c:bubble3D val="0"/>
            <c:spPr>
              <a:solidFill>
                <a:srgbClr val="C00000"/>
              </a:solidFill>
              <a:ln w="19050">
                <a:solidFill>
                  <a:schemeClr val="lt1"/>
                </a:solidFill>
              </a:ln>
              <a:effectLst/>
            </c:spPr>
            <c:extLst>
              <c:ext xmlns:c16="http://schemas.microsoft.com/office/drawing/2014/chart" uri="{C3380CC4-5D6E-409C-BE32-E72D297353CC}">
                <c16:uniqueId val="{00000017-BC3B-4D1A-909A-3A8AA4610CB7}"/>
              </c:ext>
            </c:extLst>
          </c:dPt>
          <c:dPt>
            <c:idx val="23"/>
            <c:bubble3D val="0"/>
            <c:spPr>
              <a:noFill/>
              <a:ln w="19050">
                <a:solidFill>
                  <a:schemeClr val="lt1"/>
                </a:solidFill>
              </a:ln>
              <a:effectLst/>
            </c:spPr>
            <c:extLst>
              <c:ext xmlns:c16="http://schemas.microsoft.com/office/drawing/2014/chart" uri="{C3380CC4-5D6E-409C-BE32-E72D297353CC}">
                <c16:uniqueId val="{00000018-BC3B-4D1A-909A-3A8AA4610CB7}"/>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19-BC3B-4D1A-909A-3A8AA4610CB7}"/>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A-BC3B-4D1A-909A-3A8AA4610CB7}"/>
              </c:ext>
            </c:extLst>
          </c:dPt>
          <c:dPt>
            <c:idx val="2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B-BC3B-4D1A-909A-3A8AA4610CB7}"/>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C-BC3B-4D1A-909A-3A8AA4610CB7}"/>
              </c:ext>
            </c:extLst>
          </c:dPt>
          <c:dPt>
            <c:idx val="28"/>
            <c:bubble3D val="0"/>
            <c:spPr>
              <a:solidFill>
                <a:srgbClr val="C00000"/>
              </a:solidFill>
              <a:ln w="19050">
                <a:solidFill>
                  <a:schemeClr val="lt1"/>
                </a:solidFill>
              </a:ln>
              <a:effectLst/>
            </c:spPr>
            <c:extLst>
              <c:ext xmlns:c16="http://schemas.microsoft.com/office/drawing/2014/chart" uri="{C3380CC4-5D6E-409C-BE32-E72D297353CC}">
                <c16:uniqueId val="{0000001D-BC3B-4D1A-909A-3A8AA4610CB7}"/>
              </c:ext>
            </c:extLst>
          </c:dPt>
          <c:dPt>
            <c:idx val="29"/>
            <c:bubble3D val="0"/>
            <c:spPr>
              <a:noFill/>
              <a:ln w="19050">
                <a:solidFill>
                  <a:schemeClr val="lt1"/>
                </a:solidFill>
              </a:ln>
              <a:effectLst/>
            </c:spPr>
            <c:extLst>
              <c:ext xmlns:c16="http://schemas.microsoft.com/office/drawing/2014/chart" uri="{C3380CC4-5D6E-409C-BE32-E72D297353CC}">
                <c16:uniqueId val="{0000001E-BC3B-4D1A-909A-3A8AA4610CB7}"/>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1F-BC3B-4D1A-909A-3A8AA4610CB7}"/>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0-BC3B-4D1A-909A-3A8AA4610CB7}"/>
              </c:ext>
            </c:extLst>
          </c:dPt>
          <c:dPt>
            <c:idx val="3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21-BC3B-4D1A-909A-3A8AA4610CB7}"/>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2-BC3B-4D1A-909A-3A8AA4610CB7}"/>
              </c:ext>
            </c:extLst>
          </c:dPt>
          <c:dPt>
            <c:idx val="34"/>
            <c:bubble3D val="0"/>
            <c:spPr>
              <a:solidFill>
                <a:srgbClr val="C00000"/>
              </a:solidFill>
              <a:ln w="19050">
                <a:solidFill>
                  <a:schemeClr val="lt1"/>
                </a:solidFill>
              </a:ln>
              <a:effectLst/>
            </c:spPr>
            <c:extLst>
              <c:ext xmlns:c16="http://schemas.microsoft.com/office/drawing/2014/chart" uri="{C3380CC4-5D6E-409C-BE32-E72D297353CC}">
                <c16:uniqueId val="{00000023-BC3B-4D1A-909A-3A8AA4610CB7}"/>
              </c:ext>
            </c:extLst>
          </c:dPt>
          <c:dPt>
            <c:idx val="35"/>
            <c:bubble3D val="0"/>
            <c:spPr>
              <a:noFill/>
              <a:ln w="19050">
                <a:solidFill>
                  <a:schemeClr val="lt1"/>
                </a:solidFill>
              </a:ln>
              <a:effectLst/>
            </c:spPr>
            <c:extLst>
              <c:ext xmlns:c16="http://schemas.microsoft.com/office/drawing/2014/chart" uri="{C3380CC4-5D6E-409C-BE32-E72D297353CC}">
                <c16:uniqueId val="{00000024-BC3B-4D1A-909A-3A8AA4610CB7}"/>
              </c:ext>
            </c:extLst>
          </c:dPt>
          <c:val>
            <c:numRef>
              <c:f>'Access Donut'!$B$10:$B$45</c:f>
              <c:numCache>
                <c:formatCode>General</c:formatCode>
                <c:ptCount val="36"/>
                <c:pt idx="0">
                  <c:v>0</c:v>
                </c:pt>
                <c:pt idx="1">
                  <c:v>0</c:v>
                </c:pt>
                <c:pt idx="2">
                  <c:v>1</c:v>
                </c:pt>
                <c:pt idx="3">
                  <c:v>0</c:v>
                </c:pt>
                <c:pt idx="4">
                  <c:v>0</c:v>
                </c:pt>
                <c:pt idx="5">
                  <c:v>0</c:v>
                </c:pt>
                <c:pt idx="6">
                  <c:v>0</c:v>
                </c:pt>
                <c:pt idx="7">
                  <c:v>0</c:v>
                </c:pt>
                <c:pt idx="8">
                  <c:v>1</c:v>
                </c:pt>
                <c:pt idx="9">
                  <c:v>0</c:v>
                </c:pt>
                <c:pt idx="10">
                  <c:v>0</c:v>
                </c:pt>
                <c:pt idx="11">
                  <c:v>0</c:v>
                </c:pt>
                <c:pt idx="12">
                  <c:v>0</c:v>
                </c:pt>
                <c:pt idx="13">
                  <c:v>0</c:v>
                </c:pt>
                <c:pt idx="14">
                  <c:v>1</c:v>
                </c:pt>
                <c:pt idx="15">
                  <c:v>0</c:v>
                </c:pt>
                <c:pt idx="16">
                  <c:v>0</c:v>
                </c:pt>
                <c:pt idx="17">
                  <c:v>0</c:v>
                </c:pt>
                <c:pt idx="18">
                  <c:v>0</c:v>
                </c:pt>
                <c:pt idx="19">
                  <c:v>0</c:v>
                </c:pt>
                <c:pt idx="20">
                  <c:v>1</c:v>
                </c:pt>
                <c:pt idx="21">
                  <c:v>0</c:v>
                </c:pt>
                <c:pt idx="22">
                  <c:v>0</c:v>
                </c:pt>
                <c:pt idx="23">
                  <c:v>0</c:v>
                </c:pt>
                <c:pt idx="24">
                  <c:v>0</c:v>
                </c:pt>
                <c:pt idx="25">
                  <c:v>0</c:v>
                </c:pt>
                <c:pt idx="26">
                  <c:v>1</c:v>
                </c:pt>
                <c:pt idx="27">
                  <c:v>0</c:v>
                </c:pt>
                <c:pt idx="28">
                  <c:v>0</c:v>
                </c:pt>
                <c:pt idx="29">
                  <c:v>0</c:v>
                </c:pt>
                <c:pt idx="30">
                  <c:v>0</c:v>
                </c:pt>
                <c:pt idx="31">
                  <c:v>0</c:v>
                </c:pt>
                <c:pt idx="32">
                  <c:v>1</c:v>
                </c:pt>
                <c:pt idx="33">
                  <c:v>0</c:v>
                </c:pt>
                <c:pt idx="34">
                  <c:v>0</c:v>
                </c:pt>
                <c:pt idx="35">
                  <c:v>0</c:v>
                </c:pt>
              </c:numCache>
            </c:numRef>
          </c:val>
          <c:extLst>
            <c:ext xmlns:c16="http://schemas.microsoft.com/office/drawing/2014/chart" uri="{C3380CC4-5D6E-409C-BE32-E72D297353CC}">
              <c16:uniqueId val="{00000000-BC3B-4D1A-909A-3A8AA4610CB7}"/>
            </c:ext>
          </c:extLst>
        </c:ser>
        <c:dLbls>
          <c:showLegendKey val="0"/>
          <c:showVal val="0"/>
          <c:showCatName val="0"/>
          <c:showSerName val="0"/>
          <c:showPercent val="0"/>
          <c:showBubbleSize val="0"/>
          <c:showLeaderLines val="1"/>
        </c:dLbls>
        <c:firstSliceAng val="0"/>
        <c:holeSize val="61"/>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16"/>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C56-4816-B43D-7ECA3F9E95D1}"/>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9C56-4816-B43D-7ECA3F9E95D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C56-4816-B43D-7ECA3F9E95D1}"/>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4-9C56-4816-B43D-7ECA3F9E95D1}"/>
              </c:ext>
            </c:extLst>
          </c:dPt>
          <c:dPt>
            <c:idx val="4"/>
            <c:bubble3D val="0"/>
            <c:spPr>
              <a:solidFill>
                <a:srgbClr val="C00000"/>
              </a:solidFill>
              <a:ln w="19050">
                <a:solidFill>
                  <a:schemeClr val="lt1"/>
                </a:solidFill>
              </a:ln>
              <a:effectLst/>
            </c:spPr>
            <c:extLst>
              <c:ext xmlns:c16="http://schemas.microsoft.com/office/drawing/2014/chart" uri="{C3380CC4-5D6E-409C-BE32-E72D297353CC}">
                <c16:uniqueId val="{00000005-9C56-4816-B43D-7ECA3F9E95D1}"/>
              </c:ext>
            </c:extLst>
          </c:dPt>
          <c:dPt>
            <c:idx val="5"/>
            <c:bubble3D val="0"/>
            <c:spPr>
              <a:noFill/>
              <a:ln w="19050">
                <a:solidFill>
                  <a:schemeClr val="lt1"/>
                </a:solidFill>
              </a:ln>
              <a:effectLst/>
            </c:spPr>
            <c:extLst>
              <c:ext xmlns:c16="http://schemas.microsoft.com/office/drawing/2014/chart" uri="{C3380CC4-5D6E-409C-BE32-E72D297353CC}">
                <c16:uniqueId val="{00000006-9C56-4816-B43D-7ECA3F9E95D1}"/>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07-9C56-4816-B43D-7ECA3F9E95D1}"/>
              </c:ext>
            </c:extLst>
          </c:dPt>
          <c:dPt>
            <c:idx val="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8-9C56-4816-B43D-7ECA3F9E95D1}"/>
              </c:ext>
            </c:extLst>
          </c:dPt>
          <c:dPt>
            <c:idx val="8"/>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9-9C56-4816-B43D-7ECA3F9E95D1}"/>
              </c:ext>
            </c:extLst>
          </c:dPt>
          <c:dPt>
            <c:idx val="9"/>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A-9C56-4816-B43D-7ECA3F9E95D1}"/>
              </c:ext>
            </c:extLst>
          </c:dPt>
          <c:dPt>
            <c:idx val="10"/>
            <c:bubble3D val="0"/>
            <c:spPr>
              <a:solidFill>
                <a:srgbClr val="C00000"/>
              </a:solidFill>
              <a:ln w="19050">
                <a:solidFill>
                  <a:schemeClr val="lt1"/>
                </a:solidFill>
              </a:ln>
              <a:effectLst/>
            </c:spPr>
            <c:extLst>
              <c:ext xmlns:c16="http://schemas.microsoft.com/office/drawing/2014/chart" uri="{C3380CC4-5D6E-409C-BE32-E72D297353CC}">
                <c16:uniqueId val="{0000000B-9C56-4816-B43D-7ECA3F9E95D1}"/>
              </c:ext>
            </c:extLst>
          </c:dPt>
          <c:dPt>
            <c:idx val="11"/>
            <c:bubble3D val="0"/>
            <c:spPr>
              <a:noFill/>
              <a:ln w="19050">
                <a:solidFill>
                  <a:schemeClr val="lt1"/>
                </a:solidFill>
              </a:ln>
              <a:effectLst/>
            </c:spPr>
            <c:extLst>
              <c:ext xmlns:c16="http://schemas.microsoft.com/office/drawing/2014/chart" uri="{C3380CC4-5D6E-409C-BE32-E72D297353CC}">
                <c16:uniqueId val="{0000000C-9C56-4816-B43D-7ECA3F9E95D1}"/>
              </c:ext>
            </c:extLst>
          </c:dPt>
          <c:dPt>
            <c:idx val="12"/>
            <c:bubble3D val="0"/>
            <c:spPr>
              <a:solidFill>
                <a:schemeClr val="accent6"/>
              </a:solidFill>
              <a:ln w="19050">
                <a:solidFill>
                  <a:schemeClr val="lt1"/>
                </a:solidFill>
              </a:ln>
              <a:effectLst/>
            </c:spPr>
            <c:extLst>
              <c:ext xmlns:c16="http://schemas.microsoft.com/office/drawing/2014/chart" uri="{C3380CC4-5D6E-409C-BE32-E72D297353CC}">
                <c16:uniqueId val="{0000000D-9C56-4816-B43D-7ECA3F9E95D1}"/>
              </c:ext>
            </c:extLst>
          </c:dPt>
          <c:dPt>
            <c:idx val="1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E-9C56-4816-B43D-7ECA3F9E95D1}"/>
              </c:ext>
            </c:extLst>
          </c:dPt>
          <c:dPt>
            <c:idx val="14"/>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F-9C56-4816-B43D-7ECA3F9E95D1}"/>
              </c:ext>
            </c:extLst>
          </c:dPt>
          <c:dPt>
            <c:idx val="15"/>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0-9C56-4816-B43D-7ECA3F9E95D1}"/>
              </c:ext>
            </c:extLst>
          </c:dPt>
          <c:dPt>
            <c:idx val="16"/>
            <c:bubble3D val="0"/>
            <c:spPr>
              <a:solidFill>
                <a:srgbClr val="C00000"/>
              </a:solidFill>
              <a:ln w="19050">
                <a:solidFill>
                  <a:schemeClr val="lt1"/>
                </a:solidFill>
              </a:ln>
              <a:effectLst/>
            </c:spPr>
            <c:extLst>
              <c:ext xmlns:c16="http://schemas.microsoft.com/office/drawing/2014/chart" uri="{C3380CC4-5D6E-409C-BE32-E72D297353CC}">
                <c16:uniqueId val="{00000011-9C56-4816-B43D-7ECA3F9E95D1}"/>
              </c:ext>
            </c:extLst>
          </c:dPt>
          <c:dPt>
            <c:idx val="17"/>
            <c:bubble3D val="0"/>
            <c:spPr>
              <a:noFill/>
              <a:ln w="19050">
                <a:solidFill>
                  <a:schemeClr val="lt1"/>
                </a:solidFill>
              </a:ln>
              <a:effectLst/>
            </c:spPr>
            <c:extLst>
              <c:ext xmlns:c16="http://schemas.microsoft.com/office/drawing/2014/chart" uri="{C3380CC4-5D6E-409C-BE32-E72D297353CC}">
                <c16:uniqueId val="{00000012-9C56-4816-B43D-7ECA3F9E95D1}"/>
              </c:ext>
            </c:extLst>
          </c:dPt>
          <c:dPt>
            <c:idx val="18"/>
            <c:bubble3D val="0"/>
            <c:spPr>
              <a:solidFill>
                <a:schemeClr val="accent6"/>
              </a:solidFill>
              <a:ln w="19050">
                <a:solidFill>
                  <a:schemeClr val="lt1"/>
                </a:solidFill>
              </a:ln>
              <a:effectLst/>
            </c:spPr>
            <c:extLst>
              <c:ext xmlns:c16="http://schemas.microsoft.com/office/drawing/2014/chart" uri="{C3380CC4-5D6E-409C-BE32-E72D297353CC}">
                <c16:uniqueId val="{00000013-9C56-4816-B43D-7ECA3F9E95D1}"/>
              </c:ext>
            </c:extLst>
          </c:dPt>
          <c:dPt>
            <c:idx val="1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4-9C56-4816-B43D-7ECA3F9E95D1}"/>
              </c:ext>
            </c:extLst>
          </c:dPt>
          <c:dPt>
            <c:idx val="20"/>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5-9C56-4816-B43D-7ECA3F9E95D1}"/>
              </c:ext>
            </c:extLst>
          </c:dPt>
          <c:dPt>
            <c:idx val="2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6-9C56-4816-B43D-7ECA3F9E95D1}"/>
              </c:ext>
            </c:extLst>
          </c:dPt>
          <c:dPt>
            <c:idx val="22"/>
            <c:bubble3D val="0"/>
            <c:spPr>
              <a:solidFill>
                <a:srgbClr val="C00000"/>
              </a:solidFill>
              <a:ln w="19050">
                <a:solidFill>
                  <a:schemeClr val="lt1"/>
                </a:solidFill>
              </a:ln>
              <a:effectLst/>
            </c:spPr>
            <c:extLst>
              <c:ext xmlns:c16="http://schemas.microsoft.com/office/drawing/2014/chart" uri="{C3380CC4-5D6E-409C-BE32-E72D297353CC}">
                <c16:uniqueId val="{00000017-9C56-4816-B43D-7ECA3F9E95D1}"/>
              </c:ext>
            </c:extLst>
          </c:dPt>
          <c:dPt>
            <c:idx val="23"/>
            <c:bubble3D val="0"/>
            <c:spPr>
              <a:noFill/>
              <a:ln w="19050">
                <a:solidFill>
                  <a:schemeClr val="lt1"/>
                </a:solidFill>
              </a:ln>
              <a:effectLst/>
            </c:spPr>
            <c:extLst>
              <c:ext xmlns:c16="http://schemas.microsoft.com/office/drawing/2014/chart" uri="{C3380CC4-5D6E-409C-BE32-E72D297353CC}">
                <c16:uniqueId val="{00000018-9C56-4816-B43D-7ECA3F9E95D1}"/>
              </c:ext>
            </c:extLst>
          </c:dPt>
          <c:dPt>
            <c:idx val="24"/>
            <c:bubble3D val="0"/>
            <c:spPr>
              <a:solidFill>
                <a:schemeClr val="accent6"/>
              </a:solidFill>
              <a:ln w="19050">
                <a:solidFill>
                  <a:schemeClr val="lt1"/>
                </a:solidFill>
              </a:ln>
              <a:effectLst/>
            </c:spPr>
            <c:extLst>
              <c:ext xmlns:c16="http://schemas.microsoft.com/office/drawing/2014/chart" uri="{C3380CC4-5D6E-409C-BE32-E72D297353CC}">
                <c16:uniqueId val="{00000019-9C56-4816-B43D-7ECA3F9E95D1}"/>
              </c:ext>
            </c:extLst>
          </c:dPt>
          <c:dPt>
            <c:idx val="25"/>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1A-9C56-4816-B43D-7ECA3F9E95D1}"/>
              </c:ext>
            </c:extLst>
          </c:dPt>
          <c:dPt>
            <c:idx val="26"/>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1B-9C56-4816-B43D-7ECA3F9E95D1}"/>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1C-9C56-4816-B43D-7ECA3F9E95D1}"/>
              </c:ext>
            </c:extLst>
          </c:dPt>
          <c:dPt>
            <c:idx val="28"/>
            <c:bubble3D val="0"/>
            <c:spPr>
              <a:solidFill>
                <a:srgbClr val="C00000"/>
              </a:solidFill>
              <a:ln w="19050">
                <a:solidFill>
                  <a:schemeClr val="lt1"/>
                </a:solidFill>
              </a:ln>
              <a:effectLst/>
            </c:spPr>
            <c:extLst>
              <c:ext xmlns:c16="http://schemas.microsoft.com/office/drawing/2014/chart" uri="{C3380CC4-5D6E-409C-BE32-E72D297353CC}">
                <c16:uniqueId val="{0000001D-9C56-4816-B43D-7ECA3F9E95D1}"/>
              </c:ext>
            </c:extLst>
          </c:dPt>
          <c:dPt>
            <c:idx val="29"/>
            <c:bubble3D val="0"/>
            <c:spPr>
              <a:noFill/>
              <a:ln w="19050">
                <a:solidFill>
                  <a:schemeClr val="lt1"/>
                </a:solidFill>
              </a:ln>
              <a:effectLst/>
            </c:spPr>
            <c:extLst>
              <c:ext xmlns:c16="http://schemas.microsoft.com/office/drawing/2014/chart" uri="{C3380CC4-5D6E-409C-BE32-E72D297353CC}">
                <c16:uniqueId val="{0000001E-9C56-4816-B43D-7ECA3F9E95D1}"/>
              </c:ext>
            </c:extLst>
          </c:dPt>
          <c:dPt>
            <c:idx val="30"/>
            <c:bubble3D val="0"/>
            <c:spPr>
              <a:solidFill>
                <a:schemeClr val="accent6"/>
              </a:solidFill>
              <a:ln w="19050">
                <a:solidFill>
                  <a:schemeClr val="lt1"/>
                </a:solidFill>
              </a:ln>
              <a:effectLst/>
            </c:spPr>
            <c:extLst>
              <c:ext xmlns:c16="http://schemas.microsoft.com/office/drawing/2014/chart" uri="{C3380CC4-5D6E-409C-BE32-E72D297353CC}">
                <c16:uniqueId val="{0000001F-9C56-4816-B43D-7ECA3F9E95D1}"/>
              </c:ext>
            </c:extLst>
          </c:dPt>
          <c:dPt>
            <c:idx val="3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20-9C56-4816-B43D-7ECA3F9E95D1}"/>
              </c:ext>
            </c:extLst>
          </c:dPt>
          <c:dPt>
            <c:idx val="3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21-9C56-4816-B43D-7ECA3F9E95D1}"/>
              </c:ext>
            </c:extLst>
          </c:dPt>
          <c:dPt>
            <c:idx val="3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22-9C56-4816-B43D-7ECA3F9E95D1}"/>
              </c:ext>
            </c:extLst>
          </c:dPt>
          <c:dPt>
            <c:idx val="34"/>
            <c:bubble3D val="0"/>
            <c:spPr>
              <a:solidFill>
                <a:srgbClr val="C00000"/>
              </a:solidFill>
              <a:ln w="19050">
                <a:solidFill>
                  <a:schemeClr val="lt1"/>
                </a:solidFill>
              </a:ln>
              <a:effectLst/>
            </c:spPr>
            <c:extLst>
              <c:ext xmlns:c16="http://schemas.microsoft.com/office/drawing/2014/chart" uri="{C3380CC4-5D6E-409C-BE32-E72D297353CC}">
                <c16:uniqueId val="{00000023-9C56-4816-B43D-7ECA3F9E95D1}"/>
              </c:ext>
            </c:extLst>
          </c:dPt>
          <c:dPt>
            <c:idx val="35"/>
            <c:bubble3D val="0"/>
            <c:spPr>
              <a:noFill/>
              <a:ln w="19050">
                <a:solidFill>
                  <a:schemeClr val="lt1"/>
                </a:solidFill>
              </a:ln>
              <a:effectLst/>
            </c:spPr>
            <c:extLst>
              <c:ext xmlns:c16="http://schemas.microsoft.com/office/drawing/2014/chart" uri="{C3380CC4-5D6E-409C-BE32-E72D297353CC}">
                <c16:uniqueId val="{00000024-9C56-4816-B43D-7ECA3F9E95D1}"/>
              </c:ext>
            </c:extLst>
          </c:dPt>
          <c:dPt>
            <c:idx val="36"/>
            <c:bubble3D val="0"/>
            <c:spPr>
              <a:solidFill>
                <a:schemeClr val="accent6"/>
              </a:solidFill>
              <a:ln w="19050">
                <a:solidFill>
                  <a:schemeClr val="lt1"/>
                </a:solidFill>
              </a:ln>
              <a:effectLst/>
            </c:spPr>
            <c:extLst>
              <c:ext xmlns:c16="http://schemas.microsoft.com/office/drawing/2014/chart" uri="{C3380CC4-5D6E-409C-BE32-E72D297353CC}">
                <c16:uniqueId val="{00000025-9C56-4816-B43D-7ECA3F9E95D1}"/>
              </c:ext>
            </c:extLst>
          </c:dPt>
          <c:dPt>
            <c:idx val="37"/>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4B-A530-4081-A2C8-D98074434B21}"/>
              </c:ext>
            </c:extLst>
          </c:dPt>
          <c:dPt>
            <c:idx val="38"/>
            <c:bubble3D val="0"/>
            <c:spPr>
              <a:solidFill>
                <a:schemeClr val="accent3">
                  <a:lumMod val="70000"/>
                  <a:lumOff val="30000"/>
                </a:schemeClr>
              </a:solidFill>
              <a:ln w="19050">
                <a:solidFill>
                  <a:schemeClr val="lt1"/>
                </a:solidFill>
              </a:ln>
              <a:effectLst/>
            </c:spPr>
            <c:extLst>
              <c:ext xmlns:c16="http://schemas.microsoft.com/office/drawing/2014/chart" uri="{C3380CC4-5D6E-409C-BE32-E72D297353CC}">
                <c16:uniqueId val="{0000004D-A530-4081-A2C8-D98074434B21}"/>
              </c:ext>
            </c:extLst>
          </c:dPt>
          <c:dPt>
            <c:idx val="39"/>
            <c:bubble3D val="0"/>
            <c:spPr>
              <a:solidFill>
                <a:schemeClr val="accent4">
                  <a:lumMod val="70000"/>
                  <a:lumOff val="30000"/>
                </a:schemeClr>
              </a:solidFill>
              <a:ln w="19050">
                <a:solidFill>
                  <a:schemeClr val="lt1"/>
                </a:solidFill>
              </a:ln>
              <a:effectLst/>
            </c:spPr>
            <c:extLst>
              <c:ext xmlns:c16="http://schemas.microsoft.com/office/drawing/2014/chart" uri="{C3380CC4-5D6E-409C-BE32-E72D297353CC}">
                <c16:uniqueId val="{0000004F-A530-4081-A2C8-D98074434B21}"/>
              </c:ext>
            </c:extLst>
          </c:dPt>
          <c:dPt>
            <c:idx val="40"/>
            <c:bubble3D val="0"/>
            <c:spPr>
              <a:solidFill>
                <a:srgbClr val="C00000"/>
              </a:solidFill>
              <a:ln w="19050">
                <a:solidFill>
                  <a:schemeClr val="lt1"/>
                </a:solidFill>
              </a:ln>
              <a:effectLst/>
            </c:spPr>
            <c:extLst>
              <c:ext xmlns:c16="http://schemas.microsoft.com/office/drawing/2014/chart" uri="{C3380CC4-5D6E-409C-BE32-E72D297353CC}">
                <c16:uniqueId val="{00000026-9C56-4816-B43D-7ECA3F9E95D1}"/>
              </c:ext>
            </c:extLst>
          </c:dPt>
          <c:dPt>
            <c:idx val="41"/>
            <c:bubble3D val="0"/>
            <c:spPr>
              <a:noFill/>
              <a:ln w="19050">
                <a:solidFill>
                  <a:schemeClr val="lt1"/>
                </a:solidFill>
              </a:ln>
              <a:effectLst/>
            </c:spPr>
            <c:extLst>
              <c:ext xmlns:c16="http://schemas.microsoft.com/office/drawing/2014/chart" uri="{C3380CC4-5D6E-409C-BE32-E72D297353CC}">
                <c16:uniqueId val="{00000027-9C56-4816-B43D-7ECA3F9E95D1}"/>
              </c:ext>
            </c:extLst>
          </c:dPt>
          <c:val>
            <c:numRef>
              <c:f>'Sustainability Donut'!$B$12:$B$53</c:f>
              <c:numCache>
                <c:formatCode>General</c:formatCode>
                <c:ptCount val="42"/>
                <c:pt idx="0">
                  <c:v>0</c:v>
                </c:pt>
                <c:pt idx="1">
                  <c:v>0</c:v>
                </c:pt>
                <c:pt idx="2">
                  <c:v>1</c:v>
                </c:pt>
                <c:pt idx="3">
                  <c:v>0</c:v>
                </c:pt>
                <c:pt idx="4">
                  <c:v>0</c:v>
                </c:pt>
                <c:pt idx="5">
                  <c:v>0</c:v>
                </c:pt>
                <c:pt idx="6">
                  <c:v>0</c:v>
                </c:pt>
                <c:pt idx="7">
                  <c:v>0</c:v>
                </c:pt>
                <c:pt idx="8">
                  <c:v>1</c:v>
                </c:pt>
                <c:pt idx="9">
                  <c:v>0</c:v>
                </c:pt>
                <c:pt idx="10">
                  <c:v>0</c:v>
                </c:pt>
                <c:pt idx="11">
                  <c:v>0</c:v>
                </c:pt>
                <c:pt idx="12">
                  <c:v>0</c:v>
                </c:pt>
                <c:pt idx="13">
                  <c:v>0</c:v>
                </c:pt>
                <c:pt idx="14">
                  <c:v>1</c:v>
                </c:pt>
                <c:pt idx="15">
                  <c:v>0</c:v>
                </c:pt>
                <c:pt idx="16">
                  <c:v>0</c:v>
                </c:pt>
                <c:pt idx="17">
                  <c:v>0</c:v>
                </c:pt>
                <c:pt idx="18">
                  <c:v>0</c:v>
                </c:pt>
                <c:pt idx="19">
                  <c:v>0</c:v>
                </c:pt>
                <c:pt idx="20">
                  <c:v>1</c:v>
                </c:pt>
                <c:pt idx="21">
                  <c:v>0</c:v>
                </c:pt>
                <c:pt idx="22">
                  <c:v>0</c:v>
                </c:pt>
                <c:pt idx="23">
                  <c:v>0</c:v>
                </c:pt>
                <c:pt idx="24">
                  <c:v>0</c:v>
                </c:pt>
                <c:pt idx="25">
                  <c:v>0</c:v>
                </c:pt>
                <c:pt idx="26">
                  <c:v>1</c:v>
                </c:pt>
                <c:pt idx="27">
                  <c:v>0</c:v>
                </c:pt>
                <c:pt idx="28">
                  <c:v>0</c:v>
                </c:pt>
                <c:pt idx="29">
                  <c:v>0</c:v>
                </c:pt>
                <c:pt idx="30">
                  <c:v>0</c:v>
                </c:pt>
                <c:pt idx="31">
                  <c:v>0</c:v>
                </c:pt>
                <c:pt idx="32">
                  <c:v>1</c:v>
                </c:pt>
                <c:pt idx="33">
                  <c:v>0</c:v>
                </c:pt>
                <c:pt idx="34">
                  <c:v>0</c:v>
                </c:pt>
                <c:pt idx="35">
                  <c:v>0</c:v>
                </c:pt>
                <c:pt idx="36">
                  <c:v>0</c:v>
                </c:pt>
                <c:pt idx="37">
                  <c:v>0</c:v>
                </c:pt>
                <c:pt idx="38">
                  <c:v>1</c:v>
                </c:pt>
                <c:pt idx="39">
                  <c:v>0</c:v>
                </c:pt>
                <c:pt idx="40">
                  <c:v>0</c:v>
                </c:pt>
                <c:pt idx="41">
                  <c:v>0</c:v>
                </c:pt>
              </c:numCache>
            </c:numRef>
          </c:val>
          <c:extLst>
            <c:ext xmlns:c16="http://schemas.microsoft.com/office/drawing/2014/chart" uri="{C3380CC4-5D6E-409C-BE32-E72D297353CC}">
              <c16:uniqueId val="{00000000-9C56-4816-B43D-7ECA3F9E95D1}"/>
            </c:ext>
          </c:extLst>
        </c:ser>
        <c:dLbls>
          <c:showLegendKey val="0"/>
          <c:showVal val="0"/>
          <c:showCatName val="0"/>
          <c:showSerName val="0"/>
          <c:showPercent val="0"/>
          <c:showBubbleSize val="0"/>
          <c:showLeaderLines val="1"/>
        </c:dLbls>
        <c:firstSliceAng val="0"/>
        <c:holeSize val="61"/>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17</xdr:col>
      <xdr:colOff>539507</xdr:colOff>
      <xdr:row>0</xdr:row>
      <xdr:rowOff>158806</xdr:rowOff>
    </xdr:from>
    <xdr:to>
      <xdr:col>19</xdr:col>
      <xdr:colOff>577197</xdr:colOff>
      <xdr:row>6</xdr:row>
      <xdr:rowOff>52503</xdr:rowOff>
    </xdr:to>
    <xdr:pic>
      <xdr:nvPicPr>
        <xdr:cNvPr id="5" name="Picture 4">
          <a:extLst>
            <a:ext uri="{FF2B5EF4-FFF2-40B4-BE49-F238E27FC236}">
              <a16:creationId xmlns:a16="http://schemas.microsoft.com/office/drawing/2014/main" id="{F5753E67-B173-F5B9-0CB1-53BB94510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0707" y="158806"/>
          <a:ext cx="1256890" cy="1258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20</xdr:row>
      <xdr:rowOff>14938</xdr:rowOff>
    </xdr:from>
    <xdr:to>
      <xdr:col>6</xdr:col>
      <xdr:colOff>1293632</xdr:colOff>
      <xdr:row>38</xdr:row>
      <xdr:rowOff>52459</xdr:rowOff>
    </xdr:to>
    <xdr:pic>
      <xdr:nvPicPr>
        <xdr:cNvPr id="2" name="Picture 1">
          <a:extLst>
            <a:ext uri="{FF2B5EF4-FFF2-40B4-BE49-F238E27FC236}">
              <a16:creationId xmlns:a16="http://schemas.microsoft.com/office/drawing/2014/main" id="{0BCA8AE9-24C7-4C7D-9156-C298BF3C80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0334" y="3918071"/>
          <a:ext cx="5171365" cy="3237921"/>
        </a:xfrm>
        <a:prstGeom prst="rect">
          <a:avLst/>
        </a:prstGeom>
      </xdr:spPr>
    </xdr:pic>
    <xdr:clientData/>
  </xdr:twoCellAnchor>
  <xdr:twoCellAnchor editAs="oneCell">
    <xdr:from>
      <xdr:col>2</xdr:col>
      <xdr:colOff>1</xdr:colOff>
      <xdr:row>84</xdr:row>
      <xdr:rowOff>10308</xdr:rowOff>
    </xdr:from>
    <xdr:to>
      <xdr:col>6</xdr:col>
      <xdr:colOff>1293994</xdr:colOff>
      <xdr:row>105</xdr:row>
      <xdr:rowOff>107141</xdr:rowOff>
    </xdr:to>
    <xdr:pic>
      <xdr:nvPicPr>
        <xdr:cNvPr id="3" name="Picture 2">
          <a:extLst>
            <a:ext uri="{FF2B5EF4-FFF2-40B4-BE49-F238E27FC236}">
              <a16:creationId xmlns:a16="http://schemas.microsoft.com/office/drawing/2014/main" id="{C1D10FCE-BDDB-40C0-864D-B3D6C15465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1" y="15242688"/>
          <a:ext cx="5295340" cy="393731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88404</xdr:colOff>
      <xdr:row>4</xdr:row>
      <xdr:rowOff>13424</xdr:rowOff>
    </xdr:from>
    <xdr:to>
      <xdr:col>10</xdr:col>
      <xdr:colOff>340769</xdr:colOff>
      <xdr:row>36</xdr:row>
      <xdr:rowOff>5403</xdr:rowOff>
    </xdr:to>
    <xdr:grpSp>
      <xdr:nvGrpSpPr>
        <xdr:cNvPr id="5" name="Group 4">
          <a:extLst>
            <a:ext uri="{FF2B5EF4-FFF2-40B4-BE49-F238E27FC236}">
              <a16:creationId xmlns:a16="http://schemas.microsoft.com/office/drawing/2014/main" id="{F71DA451-C312-45DD-C781-3F348A7E4CF4}"/>
            </a:ext>
          </a:extLst>
        </xdr:cNvPr>
        <xdr:cNvGrpSpPr/>
      </xdr:nvGrpSpPr>
      <xdr:grpSpPr>
        <a:xfrm>
          <a:off x="88404" y="744944"/>
          <a:ext cx="6348365" cy="5844139"/>
          <a:chOff x="97972" y="768959"/>
          <a:chExt cx="6348366" cy="5913807"/>
        </a:xfrm>
      </xdr:grpSpPr>
      <xdr:graphicFrame macro="">
        <xdr:nvGraphicFramePr>
          <xdr:cNvPr id="33" name="Chart 32">
            <a:extLst>
              <a:ext uri="{FF2B5EF4-FFF2-40B4-BE49-F238E27FC236}">
                <a16:creationId xmlns:a16="http://schemas.microsoft.com/office/drawing/2014/main" id="{73A4045B-6EF2-43BD-AC6B-62F3B0060047}"/>
              </a:ext>
            </a:extLst>
          </xdr:cNvPr>
          <xdr:cNvGraphicFramePr>
            <a:graphicFrameLocks/>
          </xdr:cNvGraphicFramePr>
        </xdr:nvGraphicFramePr>
        <xdr:xfrm>
          <a:off x="97972" y="768959"/>
          <a:ext cx="6348366" cy="5913807"/>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2" name="Group 41">
            <a:extLst>
              <a:ext uri="{FF2B5EF4-FFF2-40B4-BE49-F238E27FC236}">
                <a16:creationId xmlns:a16="http://schemas.microsoft.com/office/drawing/2014/main" id="{E60966D3-5799-4870-9FA3-EBE9665A246D}"/>
              </a:ext>
            </a:extLst>
          </xdr:cNvPr>
          <xdr:cNvGrpSpPr/>
        </xdr:nvGrpSpPr>
        <xdr:grpSpPr>
          <a:xfrm>
            <a:off x="429847" y="1316132"/>
            <a:ext cx="5793373" cy="4988033"/>
            <a:chOff x="1604627" y="2058880"/>
            <a:chExt cx="3724193" cy="2516281"/>
          </a:xfrm>
        </xdr:grpSpPr>
        <xdr:sp macro="" textlink="">
          <xdr:nvSpPr>
            <xdr:cNvPr id="43" name="TextBox 42">
              <a:extLst>
                <a:ext uri="{FF2B5EF4-FFF2-40B4-BE49-F238E27FC236}">
                  <a16:creationId xmlns:a16="http://schemas.microsoft.com/office/drawing/2014/main" id="{F0893F42-6F29-D545-85E1-90BBA61DC72E}"/>
                </a:ext>
              </a:extLst>
            </xdr:cNvPr>
            <xdr:cNvSpPr txBox="1"/>
          </xdr:nvSpPr>
          <xdr:spPr>
            <a:xfrm>
              <a:off x="3673207" y="2058880"/>
              <a:ext cx="859419" cy="2281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100" b="1"/>
                <a:t>Management/</a:t>
              </a:r>
            </a:p>
            <a:p>
              <a:pPr algn="ctr"/>
              <a:r>
                <a:rPr lang="en-GB" sz="1100" b="1"/>
                <a:t>Governance</a:t>
              </a:r>
            </a:p>
          </xdr:txBody>
        </xdr:sp>
        <xdr:sp macro="" textlink="">
          <xdr:nvSpPr>
            <xdr:cNvPr id="44" name="TextBox 43">
              <a:extLst>
                <a:ext uri="{FF2B5EF4-FFF2-40B4-BE49-F238E27FC236}">
                  <a16:creationId xmlns:a16="http://schemas.microsoft.com/office/drawing/2014/main" id="{C3B327BC-3FB5-4B5E-A21F-1EF1C300EDAD}"/>
                </a:ext>
              </a:extLst>
            </xdr:cNvPr>
            <xdr:cNvSpPr txBox="1"/>
          </xdr:nvSpPr>
          <xdr:spPr>
            <a:xfrm>
              <a:off x="4573532" y="2980056"/>
              <a:ext cx="755288" cy="131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100" b="1"/>
                <a:t>Energy</a:t>
              </a:r>
            </a:p>
          </xdr:txBody>
        </xdr:sp>
        <xdr:sp macro="" textlink="">
          <xdr:nvSpPr>
            <xdr:cNvPr id="45" name="TextBox 44">
              <a:extLst>
                <a:ext uri="{FF2B5EF4-FFF2-40B4-BE49-F238E27FC236}">
                  <a16:creationId xmlns:a16="http://schemas.microsoft.com/office/drawing/2014/main" id="{7F33F5C4-AE0A-FE8F-75F7-1327AC24F002}"/>
                </a:ext>
              </a:extLst>
            </xdr:cNvPr>
            <xdr:cNvSpPr txBox="1"/>
          </xdr:nvSpPr>
          <xdr:spPr>
            <a:xfrm>
              <a:off x="4246894" y="3924262"/>
              <a:ext cx="754890" cy="273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 Travel &amp; Transport</a:t>
              </a:r>
            </a:p>
          </xdr:txBody>
        </xdr:sp>
        <xdr:sp macro="" textlink="">
          <xdr:nvSpPr>
            <xdr:cNvPr id="46" name="TextBox 45">
              <a:extLst>
                <a:ext uri="{FF2B5EF4-FFF2-40B4-BE49-F238E27FC236}">
                  <a16:creationId xmlns:a16="http://schemas.microsoft.com/office/drawing/2014/main" id="{97FF5DD7-C5CD-E79B-FC04-259DE0C5E2C3}"/>
                </a:ext>
              </a:extLst>
            </xdr:cNvPr>
            <xdr:cNvSpPr txBox="1"/>
          </xdr:nvSpPr>
          <xdr:spPr>
            <a:xfrm>
              <a:off x="2924715" y="4443364"/>
              <a:ext cx="996950" cy="131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100" b="1"/>
                <a:t>Food &amp; Drink</a:t>
              </a:r>
            </a:p>
          </xdr:txBody>
        </xdr:sp>
        <xdr:sp macro="" textlink="">
          <xdr:nvSpPr>
            <xdr:cNvPr id="47" name="TextBox 46">
              <a:extLst>
                <a:ext uri="{FF2B5EF4-FFF2-40B4-BE49-F238E27FC236}">
                  <a16:creationId xmlns:a16="http://schemas.microsoft.com/office/drawing/2014/main" id="{6AFE51D4-EDFE-6583-6CD9-8F4B85708E3B}"/>
                </a:ext>
              </a:extLst>
            </xdr:cNvPr>
            <xdr:cNvSpPr txBox="1"/>
          </xdr:nvSpPr>
          <xdr:spPr>
            <a:xfrm>
              <a:off x="1838396" y="3936740"/>
              <a:ext cx="707114" cy="236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Material &amp; Waste</a:t>
              </a:r>
            </a:p>
          </xdr:txBody>
        </xdr:sp>
        <xdr:sp macro="" textlink="">
          <xdr:nvSpPr>
            <xdr:cNvPr id="48" name="TextBox 47">
              <a:extLst>
                <a:ext uri="{FF2B5EF4-FFF2-40B4-BE49-F238E27FC236}">
                  <a16:creationId xmlns:a16="http://schemas.microsoft.com/office/drawing/2014/main" id="{EF5981F2-7298-FAFB-D71C-84E1CB2D4A7C}"/>
                </a:ext>
              </a:extLst>
            </xdr:cNvPr>
            <xdr:cNvSpPr txBox="1"/>
          </xdr:nvSpPr>
          <xdr:spPr>
            <a:xfrm>
              <a:off x="1604627" y="2999939"/>
              <a:ext cx="624602" cy="274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Water</a:t>
              </a:r>
            </a:p>
          </xdr:txBody>
        </xdr:sp>
        <xdr:sp macro="" textlink="">
          <xdr:nvSpPr>
            <xdr:cNvPr id="49" name="TextBox 48">
              <a:extLst>
                <a:ext uri="{FF2B5EF4-FFF2-40B4-BE49-F238E27FC236}">
                  <a16:creationId xmlns:a16="http://schemas.microsoft.com/office/drawing/2014/main" id="{5E1F2551-249F-7ACD-4F1F-E535137B7A9B}"/>
                </a:ext>
              </a:extLst>
            </xdr:cNvPr>
            <xdr:cNvSpPr txBox="1"/>
          </xdr:nvSpPr>
          <xdr:spPr>
            <a:xfrm>
              <a:off x="2297301" y="2078209"/>
              <a:ext cx="996950" cy="131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100" b="1"/>
                <a:t>Positive Influence</a:t>
              </a:r>
            </a:p>
          </xdr:txBody>
        </xdr:sp>
      </xdr:grpSp>
    </xdr:grpSp>
    <xdr:clientData/>
  </xdr:twoCellAnchor>
  <xdr:oneCellAnchor>
    <xdr:from>
      <xdr:col>3</xdr:col>
      <xdr:colOff>391886</xdr:colOff>
      <xdr:row>1</xdr:row>
      <xdr:rowOff>30153</xdr:rowOff>
    </xdr:from>
    <xdr:ext cx="6369050" cy="453970"/>
    <xdr:sp macro="" textlink="'Event Details'!B7">
      <xdr:nvSpPr>
        <xdr:cNvPr id="32" name="TextBox 31">
          <a:extLst>
            <a:ext uri="{FF2B5EF4-FFF2-40B4-BE49-F238E27FC236}">
              <a16:creationId xmlns:a16="http://schemas.microsoft.com/office/drawing/2014/main" id="{D2261025-A9F6-4D5B-A530-7774A3ED34E0}"/>
            </a:ext>
          </a:extLst>
        </xdr:cNvPr>
        <xdr:cNvSpPr txBox="1"/>
      </xdr:nvSpPr>
      <xdr:spPr>
        <a:xfrm>
          <a:off x="2220686" y="215210"/>
          <a:ext cx="6369050" cy="45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AD2FAB00-D968-4628-B303-A50660D49240}" type="TxLink">
            <a:rPr lang="en-US" sz="2000" b="1" i="0" u="none" strike="noStrike">
              <a:solidFill>
                <a:srgbClr val="000000"/>
              </a:solidFill>
              <a:latin typeface="Calibri"/>
              <a:cs typeface="Calibri"/>
            </a:rPr>
            <a:pPr algn="ctr"/>
            <a:t> </a:t>
          </a:fld>
          <a:endParaRPr lang="en-GB" sz="2800" b="1">
            <a:latin typeface="Arial Black" panose="020B0A04020102020204" pitchFamily="34" charset="0"/>
          </a:endParaRPr>
        </a:p>
      </xdr:txBody>
    </xdr:sp>
    <xdr:clientData/>
  </xdr:oneCellAnchor>
  <xdr:twoCellAnchor>
    <xdr:from>
      <xdr:col>0</xdr:col>
      <xdr:colOff>604341</xdr:colOff>
      <xdr:row>8</xdr:row>
      <xdr:rowOff>65314</xdr:rowOff>
    </xdr:from>
    <xdr:to>
      <xdr:col>9</xdr:col>
      <xdr:colOff>441666</xdr:colOff>
      <xdr:row>31</xdr:row>
      <xdr:rowOff>149487</xdr:rowOff>
    </xdr:to>
    <xdr:grpSp>
      <xdr:nvGrpSpPr>
        <xdr:cNvPr id="4" name="Group 3">
          <a:extLst>
            <a:ext uri="{FF2B5EF4-FFF2-40B4-BE49-F238E27FC236}">
              <a16:creationId xmlns:a16="http://schemas.microsoft.com/office/drawing/2014/main" id="{688D21A5-3759-0732-D4D4-995C7FDE4239}"/>
            </a:ext>
          </a:extLst>
        </xdr:cNvPr>
        <xdr:cNvGrpSpPr/>
      </xdr:nvGrpSpPr>
      <xdr:grpSpPr>
        <a:xfrm>
          <a:off x="604341" y="1528354"/>
          <a:ext cx="5323725" cy="4290413"/>
          <a:chOff x="1395573" y="1763730"/>
          <a:chExt cx="5308314" cy="4219521"/>
        </a:xfrm>
      </xdr:grpSpPr>
      <xdr:graphicFrame macro="">
        <xdr:nvGraphicFramePr>
          <xdr:cNvPr id="2" name="Chart 1">
            <a:extLst>
              <a:ext uri="{FF2B5EF4-FFF2-40B4-BE49-F238E27FC236}">
                <a16:creationId xmlns:a16="http://schemas.microsoft.com/office/drawing/2014/main" id="{C1D4C895-39BA-4F4B-99C9-994D2D47C976}"/>
              </a:ext>
            </a:extLst>
          </xdr:cNvPr>
          <xdr:cNvGraphicFramePr>
            <a:graphicFrameLocks/>
          </xdr:cNvGraphicFramePr>
        </xdr:nvGraphicFramePr>
        <xdr:xfrm>
          <a:off x="1395573" y="1763730"/>
          <a:ext cx="5308314" cy="4219521"/>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5" name="Group 24">
            <a:extLst>
              <a:ext uri="{FF2B5EF4-FFF2-40B4-BE49-F238E27FC236}">
                <a16:creationId xmlns:a16="http://schemas.microsoft.com/office/drawing/2014/main" id="{14096FA0-058F-4C0F-BDE0-D64DD8C97C88}"/>
              </a:ext>
            </a:extLst>
          </xdr:cNvPr>
          <xdr:cNvGrpSpPr/>
        </xdr:nvGrpSpPr>
        <xdr:grpSpPr>
          <a:xfrm>
            <a:off x="1899024" y="2278216"/>
            <a:ext cx="4269507" cy="3455750"/>
            <a:chOff x="1805277" y="2078710"/>
            <a:chExt cx="3241551" cy="2483139"/>
          </a:xfrm>
        </xdr:grpSpPr>
        <xdr:sp macro="" textlink="">
          <xdr:nvSpPr>
            <xdr:cNvPr id="26" name="TextBox 25">
              <a:extLst>
                <a:ext uri="{FF2B5EF4-FFF2-40B4-BE49-F238E27FC236}">
                  <a16:creationId xmlns:a16="http://schemas.microsoft.com/office/drawing/2014/main" id="{8466F4F1-F1E0-A5C3-F936-AA7900FAF162}"/>
                </a:ext>
              </a:extLst>
            </xdr:cNvPr>
            <xdr:cNvSpPr txBox="1"/>
          </xdr:nvSpPr>
          <xdr:spPr>
            <a:xfrm>
              <a:off x="3642013" y="2149639"/>
              <a:ext cx="859419" cy="187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100" b="1"/>
                <a:t>Ticketing</a:t>
              </a:r>
            </a:p>
          </xdr:txBody>
        </xdr:sp>
        <xdr:sp macro="" textlink="">
          <xdr:nvSpPr>
            <xdr:cNvPr id="27" name="TextBox 26">
              <a:extLst>
                <a:ext uri="{FF2B5EF4-FFF2-40B4-BE49-F238E27FC236}">
                  <a16:creationId xmlns:a16="http://schemas.microsoft.com/office/drawing/2014/main" id="{5C8FD072-9931-3A8C-1CD1-26DD544201B0}"/>
                </a:ext>
              </a:extLst>
            </xdr:cNvPr>
            <xdr:cNvSpPr txBox="1"/>
          </xdr:nvSpPr>
          <xdr:spPr>
            <a:xfrm>
              <a:off x="4264374" y="3070973"/>
              <a:ext cx="782454" cy="399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Event Infrastructure</a:t>
              </a:r>
            </a:p>
          </xdr:txBody>
        </xdr:sp>
        <xdr:sp macro="" textlink="">
          <xdr:nvSpPr>
            <xdr:cNvPr id="28" name="TextBox 27">
              <a:extLst>
                <a:ext uri="{FF2B5EF4-FFF2-40B4-BE49-F238E27FC236}">
                  <a16:creationId xmlns:a16="http://schemas.microsoft.com/office/drawing/2014/main" id="{9CDC6CBF-8931-7F33-0A3E-0F6BC8E2EDAA}"/>
                </a:ext>
              </a:extLst>
            </xdr:cNvPr>
            <xdr:cNvSpPr txBox="1"/>
          </xdr:nvSpPr>
          <xdr:spPr>
            <a:xfrm>
              <a:off x="2329070" y="4117773"/>
              <a:ext cx="996950" cy="444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Environment (Physical Access)</a:t>
              </a:r>
            </a:p>
          </xdr:txBody>
        </xdr:sp>
        <xdr:sp macro="" textlink="">
          <xdr:nvSpPr>
            <xdr:cNvPr id="29" name="TextBox 28">
              <a:extLst>
                <a:ext uri="{FF2B5EF4-FFF2-40B4-BE49-F238E27FC236}">
                  <a16:creationId xmlns:a16="http://schemas.microsoft.com/office/drawing/2014/main" id="{36C4B6D4-BEF0-0426-9740-F3FF9E7E772E}"/>
                </a:ext>
              </a:extLst>
            </xdr:cNvPr>
            <xdr:cNvSpPr txBox="1"/>
          </xdr:nvSpPr>
          <xdr:spPr>
            <a:xfrm>
              <a:off x="1805277" y="3067835"/>
              <a:ext cx="800510" cy="543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Equity &amp; Inclusivity</a:t>
              </a:r>
            </a:p>
          </xdr:txBody>
        </xdr:sp>
        <xdr:sp macro="" textlink="">
          <xdr:nvSpPr>
            <xdr:cNvPr id="30" name="TextBox 29">
              <a:extLst>
                <a:ext uri="{FF2B5EF4-FFF2-40B4-BE49-F238E27FC236}">
                  <a16:creationId xmlns:a16="http://schemas.microsoft.com/office/drawing/2014/main" id="{3DB95AED-9D70-5957-29BA-19C07E3D5098}"/>
                </a:ext>
              </a:extLst>
            </xdr:cNvPr>
            <xdr:cNvSpPr txBox="1"/>
          </xdr:nvSpPr>
          <xdr:spPr>
            <a:xfrm>
              <a:off x="3578531" y="4137947"/>
              <a:ext cx="996950" cy="4040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Environment (Services)</a:t>
              </a:r>
            </a:p>
          </xdr:txBody>
        </xdr:sp>
        <xdr:sp macro="" textlink="">
          <xdr:nvSpPr>
            <xdr:cNvPr id="31" name="TextBox 30">
              <a:extLst>
                <a:ext uri="{FF2B5EF4-FFF2-40B4-BE49-F238E27FC236}">
                  <a16:creationId xmlns:a16="http://schemas.microsoft.com/office/drawing/2014/main" id="{DD995F10-432F-6C0B-F298-11D3536EB943}"/>
                </a:ext>
              </a:extLst>
            </xdr:cNvPr>
            <xdr:cNvSpPr txBox="1"/>
          </xdr:nvSpPr>
          <xdr:spPr>
            <a:xfrm>
              <a:off x="2386790" y="2078710"/>
              <a:ext cx="828629" cy="3685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100" b="1"/>
                <a:t>Best Practice &amp; Commitment</a:t>
              </a:r>
            </a:p>
          </xdr:txBody>
        </xdr:sp>
      </xdr:grpSp>
    </xdr:grpSp>
    <xdr:clientData/>
  </xdr:twoCellAnchor>
  <xdr:twoCellAnchor editAs="oneCell">
    <xdr:from>
      <xdr:col>19</xdr:col>
      <xdr:colOff>0</xdr:colOff>
      <xdr:row>37</xdr:row>
      <xdr:rowOff>163285</xdr:rowOff>
    </xdr:from>
    <xdr:to>
      <xdr:col>30</xdr:col>
      <xdr:colOff>405689</xdr:colOff>
      <xdr:row>72</xdr:row>
      <xdr:rowOff>65314</xdr:rowOff>
    </xdr:to>
    <xdr:pic>
      <xdr:nvPicPr>
        <xdr:cNvPr id="6" name="Picture 5">
          <a:extLst>
            <a:ext uri="{FF2B5EF4-FFF2-40B4-BE49-F238E27FC236}">
              <a16:creationId xmlns:a16="http://schemas.microsoft.com/office/drawing/2014/main" id="{E989E728-A4DD-287A-74BE-04426E88E1D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684" t="69697" r="-1684" b="-33117"/>
        <a:stretch/>
      </xdr:blipFill>
      <xdr:spPr>
        <a:xfrm>
          <a:off x="11582400" y="7010399"/>
          <a:ext cx="7111289" cy="6379029"/>
        </a:xfrm>
        <a:prstGeom prst="rect">
          <a:avLst/>
        </a:prstGeom>
      </xdr:spPr>
    </xdr:pic>
    <xdr:clientData/>
  </xdr:twoCellAnchor>
  <xdr:twoCellAnchor editAs="oneCell">
    <xdr:from>
      <xdr:col>37</xdr:col>
      <xdr:colOff>0</xdr:colOff>
      <xdr:row>27</xdr:row>
      <xdr:rowOff>0</xdr:rowOff>
    </xdr:from>
    <xdr:to>
      <xdr:col>38</xdr:col>
      <xdr:colOff>7620</xdr:colOff>
      <xdr:row>28</xdr:row>
      <xdr:rowOff>7620</xdr:rowOff>
    </xdr:to>
    <xdr:pic>
      <xdr:nvPicPr>
        <xdr:cNvPr id="9" name="Picture 8">
          <a:extLst>
            <a:ext uri="{FF2B5EF4-FFF2-40B4-BE49-F238E27FC236}">
              <a16:creationId xmlns:a16="http://schemas.microsoft.com/office/drawing/2014/main" id="{C96E192A-1D46-66E9-39B9-1AD13904A8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555200" y="4937760"/>
          <a:ext cx="61722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508000</xdr:colOff>
      <xdr:row>0</xdr:row>
      <xdr:rowOff>129263</xdr:rowOff>
    </xdr:from>
    <xdr:ext cx="6369050" cy="381708"/>
    <xdr:sp macro="" textlink="'Event Details'!B7">
      <xdr:nvSpPr>
        <xdr:cNvPr id="13" name="TextBox 12">
          <a:extLst>
            <a:ext uri="{FF2B5EF4-FFF2-40B4-BE49-F238E27FC236}">
              <a16:creationId xmlns:a16="http://schemas.microsoft.com/office/drawing/2014/main" id="{92B5FE92-8D02-449A-A415-96738B86CC05}"/>
            </a:ext>
          </a:extLst>
        </xdr:cNvPr>
        <xdr:cNvSpPr txBox="1"/>
      </xdr:nvSpPr>
      <xdr:spPr>
        <a:xfrm>
          <a:off x="2946400" y="129263"/>
          <a:ext cx="63690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fld id="{AD2FAB00-D968-4628-B303-A50660D49240}" type="TxLink">
            <a:rPr lang="en-US" sz="1600" b="1" i="0" u="none" strike="noStrike">
              <a:solidFill>
                <a:srgbClr val="000000"/>
              </a:solidFill>
              <a:latin typeface="Calibri"/>
              <a:cs typeface="Calibri"/>
            </a:rPr>
            <a:pPr algn="ctr"/>
            <a:t> </a:t>
          </a:fld>
          <a:endParaRPr lang="en-GB" sz="2000" b="1">
            <a:latin typeface="Arial Black" panose="020B0A040201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xdr:col>
      <xdr:colOff>23812</xdr:colOff>
      <xdr:row>10</xdr:row>
      <xdr:rowOff>176213</xdr:rowOff>
    </xdr:from>
    <xdr:to>
      <xdr:col>12</xdr:col>
      <xdr:colOff>485775</xdr:colOff>
      <xdr:row>38</xdr:row>
      <xdr:rowOff>47625</xdr:rowOff>
    </xdr:to>
    <xdr:graphicFrame macro="">
      <xdr:nvGraphicFramePr>
        <xdr:cNvPr id="4" name="Chart 3">
          <a:extLst>
            <a:ext uri="{FF2B5EF4-FFF2-40B4-BE49-F238E27FC236}">
              <a16:creationId xmlns:a16="http://schemas.microsoft.com/office/drawing/2014/main" id="{4F227A8A-1274-9901-7304-9B8D1A619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28574</xdr:colOff>
      <xdr:row>13</xdr:row>
      <xdr:rowOff>104775</xdr:rowOff>
    </xdr:from>
    <xdr:to>
      <xdr:col>13</xdr:col>
      <xdr:colOff>142875</xdr:colOff>
      <xdr:row>41</xdr:row>
      <xdr:rowOff>142874</xdr:rowOff>
    </xdr:to>
    <xdr:graphicFrame macro="">
      <xdr:nvGraphicFramePr>
        <xdr:cNvPr id="2" name="Chart 1">
          <a:extLst>
            <a:ext uri="{FF2B5EF4-FFF2-40B4-BE49-F238E27FC236}">
              <a16:creationId xmlns:a16="http://schemas.microsoft.com/office/drawing/2014/main" id="{B00602B0-45BA-A2F8-DA4A-C71356FA25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nc-sa/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ision2025.org.uk/green-events-code/" TargetMode="External"/><Relationship Id="rId7" Type="http://schemas.openxmlformats.org/officeDocument/2006/relationships/comments" Target="../comments2.xml"/><Relationship Id="rId2" Type="http://schemas.openxmlformats.org/officeDocument/2006/relationships/hyperlink" Target="https://www.vision2025.org.uk/sustainable-materials-and-waste-management-toolkit/" TargetMode="External"/><Relationship Id="rId1" Type="http://schemas.openxmlformats.org/officeDocument/2006/relationships/hyperlink" Target="https://www.powerful-thinking.org.uk/"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vision2025.org.uk/green-suppliers/" TargetMode="External"/><Relationship Id="rId13" Type="http://schemas.openxmlformats.org/officeDocument/2006/relationships/hyperlink" Target="https://attitudeiseverything.org.uk/industry/welcoming-disabled-audiences/" TargetMode="External"/><Relationship Id="rId3" Type="http://schemas.openxmlformats.org/officeDocument/2006/relationships/hyperlink" Target="https://www.vision2025.org.uk/resource-hub/food/" TargetMode="External"/><Relationship Id="rId7" Type="http://schemas.openxmlformats.org/officeDocument/2006/relationships/hyperlink" Target="https://www.vision2025.org.uk/vision-themes/governance/" TargetMode="External"/><Relationship Id="rId12" Type="http://schemas.openxmlformats.org/officeDocument/2006/relationships/hyperlink" Target="https://attitudeiseverything.org.uk/accessible-employment-guide/" TargetMode="External"/><Relationship Id="rId2" Type="http://schemas.openxmlformats.org/officeDocument/2006/relationships/hyperlink" Target="https://www.vision2025.org.uk/resource-hub/waste-resources/" TargetMode="External"/><Relationship Id="rId16" Type="http://schemas.openxmlformats.org/officeDocument/2006/relationships/drawing" Target="../drawings/drawing4.xml"/><Relationship Id="rId1" Type="http://schemas.openxmlformats.org/officeDocument/2006/relationships/hyperlink" Target="https://www.vision2025.org.uk/resource-hub/water/" TargetMode="External"/><Relationship Id="rId6" Type="http://schemas.openxmlformats.org/officeDocument/2006/relationships/hyperlink" Target="https://www.vision2025.org.uk/resource-hub/energy/" TargetMode="External"/><Relationship Id="rId11" Type="http://schemas.openxmlformats.org/officeDocument/2006/relationships/hyperlink" Target="https://attitudeiseverything.org.uk/industry/welcoming-disabled-audiences/diy-access-guide/" TargetMode="External"/><Relationship Id="rId5" Type="http://schemas.openxmlformats.org/officeDocument/2006/relationships/hyperlink" Target="https://www.vision2025.org.uk/resource-hub/travel/" TargetMode="External"/><Relationship Id="rId15" Type="http://schemas.openxmlformats.org/officeDocument/2006/relationships/printerSettings" Target="../printerSettings/printerSettings4.bin"/><Relationship Id="rId10" Type="http://schemas.openxmlformats.org/officeDocument/2006/relationships/hyperlink" Target="https://attitudeiseverything.org.uk/industry/welcoming-disabled-audiences/diy-access-guide/" TargetMode="External"/><Relationship Id="rId4" Type="http://schemas.openxmlformats.org/officeDocument/2006/relationships/hyperlink" Target="https://www.vision2025.org.uk/resource-hub/food/" TargetMode="External"/><Relationship Id="rId9" Type="http://schemas.openxmlformats.org/officeDocument/2006/relationships/hyperlink" Target="https://attitudeiseverything.org.uk/industry/welcoming-disabled-audiences/access-starts-online/" TargetMode="External"/><Relationship Id="rId14" Type="http://schemas.openxmlformats.org/officeDocument/2006/relationships/hyperlink" Target="https://attitudeiseverything.org.uk/wp-content/uploads/2022/08/Seven_Inclusive_Principles_for_Arts__Cultural_Organisations_working_safely_through_COVID-19_1.pdf"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75CD0-B532-4236-B512-293F6B83D686}">
  <sheetPr codeName="Sheet1">
    <tabColor theme="0" tint="-0.499984740745262"/>
  </sheetPr>
  <dimension ref="A1:U25"/>
  <sheetViews>
    <sheetView showGridLines="0" showRowColHeaders="0" tabSelected="1" zoomScale="110" zoomScaleNormal="110" workbookViewId="0">
      <selection activeCell="C24" sqref="C24"/>
    </sheetView>
  </sheetViews>
  <sheetFormatPr defaultColWidth="8.88671875" defaultRowHeight="14.4" x14ac:dyDescent="0.3"/>
  <cols>
    <col min="1" max="1" width="5.33203125" style="14" customWidth="1"/>
    <col min="2" max="2" width="1.6640625" style="14" customWidth="1"/>
    <col min="3" max="3" width="8.88671875" style="14"/>
    <col min="4" max="4" width="10.33203125" style="14" customWidth="1"/>
    <col min="5" max="5" width="7.109375" style="14" customWidth="1"/>
    <col min="6" max="16384" width="8.88671875" style="14"/>
  </cols>
  <sheetData>
    <row r="1" spans="1:21" x14ac:dyDescent="0.3">
      <c r="A1" s="2"/>
      <c r="B1" s="2"/>
      <c r="C1" s="2"/>
      <c r="D1" s="2"/>
      <c r="E1" s="2"/>
      <c r="F1" s="2"/>
      <c r="G1" s="2"/>
      <c r="H1" s="2"/>
      <c r="I1" s="2"/>
      <c r="J1" s="2"/>
      <c r="K1" s="2"/>
      <c r="L1" s="2"/>
      <c r="M1" s="2"/>
      <c r="N1" s="2"/>
      <c r="O1" s="2"/>
      <c r="P1" s="2"/>
      <c r="Q1" s="2"/>
      <c r="R1" s="2"/>
      <c r="S1" s="2"/>
      <c r="T1" s="2"/>
      <c r="U1" s="2"/>
    </row>
    <row r="2" spans="1:21" x14ac:dyDescent="0.3">
      <c r="A2" s="2"/>
      <c r="B2" s="2"/>
      <c r="C2" s="2"/>
      <c r="D2" s="2"/>
      <c r="E2" s="2"/>
      <c r="F2" s="2"/>
      <c r="G2" s="2"/>
      <c r="H2" s="2"/>
      <c r="I2" s="2"/>
      <c r="J2" s="2"/>
      <c r="K2" s="2"/>
      <c r="L2" s="2"/>
      <c r="M2" s="2"/>
      <c r="N2" s="2"/>
      <c r="O2" s="2"/>
      <c r="P2" s="2"/>
      <c r="Q2" s="2"/>
      <c r="R2" s="2"/>
      <c r="S2" s="2"/>
      <c r="T2" s="2"/>
      <c r="U2" s="2"/>
    </row>
    <row r="3" spans="1:21" ht="44.4" customHeight="1" x14ac:dyDescent="0.3">
      <c r="A3" s="2"/>
      <c r="B3" s="38" t="s">
        <v>186</v>
      </c>
      <c r="C3" s="2"/>
      <c r="D3" s="2"/>
      <c r="E3" s="2"/>
      <c r="F3" s="2"/>
      <c r="G3" s="2"/>
      <c r="H3" s="2"/>
      <c r="I3" s="2"/>
      <c r="J3" s="2"/>
      <c r="K3" s="2"/>
      <c r="L3" s="2"/>
      <c r="M3" s="2"/>
      <c r="N3" s="2"/>
      <c r="O3" s="2"/>
      <c r="P3" s="2"/>
      <c r="Q3" s="2"/>
      <c r="R3" s="2"/>
      <c r="S3" s="2"/>
      <c r="T3" s="2"/>
      <c r="U3" s="2"/>
    </row>
    <row r="4" spans="1:21" ht="6.6" customHeight="1" x14ac:dyDescent="0.3">
      <c r="A4" s="2"/>
      <c r="B4" s="2"/>
      <c r="C4" s="2"/>
      <c r="D4" s="2"/>
      <c r="E4" s="2"/>
      <c r="F4" s="2"/>
      <c r="G4" s="2"/>
      <c r="H4" s="2"/>
      <c r="I4" s="2"/>
      <c r="J4" s="2"/>
      <c r="K4" s="2"/>
      <c r="L4" s="2"/>
      <c r="M4" s="2"/>
      <c r="N4" s="2"/>
      <c r="O4" s="2"/>
      <c r="P4" s="2"/>
      <c r="Q4" s="2"/>
      <c r="R4" s="2"/>
      <c r="S4" s="2"/>
      <c r="T4" s="2"/>
      <c r="U4" s="2"/>
    </row>
    <row r="5" spans="1:21" x14ac:dyDescent="0.3">
      <c r="A5" s="2"/>
      <c r="B5" s="2"/>
      <c r="C5" s="2"/>
      <c r="D5" s="2"/>
      <c r="E5" s="2"/>
      <c r="F5" s="2"/>
      <c r="G5" s="2"/>
      <c r="H5" s="2"/>
      <c r="I5" s="2"/>
      <c r="J5" s="2"/>
      <c r="K5" s="2"/>
      <c r="L5" s="2"/>
      <c r="M5" s="2"/>
      <c r="N5" s="2"/>
      <c r="O5" s="2"/>
      <c r="P5" s="2"/>
      <c r="Q5" s="2"/>
      <c r="R5" s="2"/>
      <c r="S5" s="2"/>
      <c r="T5" s="2"/>
      <c r="U5" s="2"/>
    </row>
    <row r="6" spans="1:21" x14ac:dyDescent="0.3">
      <c r="A6" s="2"/>
      <c r="B6" s="2"/>
      <c r="C6" s="2"/>
      <c r="D6" s="2"/>
      <c r="E6" s="2"/>
      <c r="F6" s="2"/>
      <c r="G6" s="2"/>
      <c r="H6" s="2"/>
      <c r="I6" s="2"/>
      <c r="J6" s="2"/>
      <c r="K6" s="2"/>
      <c r="L6" s="2"/>
      <c r="M6" s="2"/>
      <c r="N6" s="2"/>
      <c r="O6" s="2"/>
      <c r="P6" s="2"/>
      <c r="Q6" s="2"/>
      <c r="R6" s="2"/>
      <c r="S6" s="2"/>
      <c r="T6" s="2"/>
      <c r="U6" s="2"/>
    </row>
    <row r="7" spans="1:21" ht="18" x14ac:dyDescent="0.35">
      <c r="A7" s="2"/>
      <c r="B7" s="48" t="s">
        <v>0</v>
      </c>
      <c r="C7" s="2"/>
      <c r="D7" s="2"/>
      <c r="E7" s="2"/>
      <c r="F7" s="2"/>
      <c r="G7" s="2"/>
      <c r="H7" s="2"/>
      <c r="I7" s="2"/>
      <c r="J7" s="2"/>
      <c r="K7" s="2"/>
      <c r="L7" s="2"/>
      <c r="M7" s="2"/>
      <c r="N7" s="2"/>
      <c r="O7" s="2"/>
      <c r="P7" s="2"/>
      <c r="Q7" s="2"/>
      <c r="R7" s="2"/>
      <c r="S7" s="2"/>
      <c r="T7" s="2"/>
      <c r="U7" s="2"/>
    </row>
    <row r="8" spans="1:21" ht="78.599999999999994" customHeight="1" x14ac:dyDescent="0.3">
      <c r="A8" s="2"/>
      <c r="C8" s="95" t="s">
        <v>1</v>
      </c>
      <c r="D8" s="95"/>
      <c r="E8" s="95"/>
      <c r="F8" s="95"/>
      <c r="G8" s="95"/>
      <c r="H8" s="95"/>
      <c r="I8" s="95"/>
      <c r="J8" s="95"/>
      <c r="K8" s="95"/>
      <c r="L8" s="95"/>
      <c r="M8" s="95"/>
      <c r="N8" s="95"/>
      <c r="O8" s="95"/>
      <c r="P8" s="95"/>
      <c r="Q8" s="95"/>
      <c r="R8" s="95"/>
      <c r="S8" s="95"/>
      <c r="T8" s="95"/>
      <c r="U8" s="2"/>
    </row>
    <row r="9" spans="1:21" x14ac:dyDescent="0.3">
      <c r="A9" s="2"/>
      <c r="B9" s="2"/>
      <c r="C9" s="2"/>
      <c r="D9" s="2"/>
      <c r="E9" s="2"/>
      <c r="F9" s="2"/>
      <c r="G9" s="2"/>
      <c r="H9" s="2"/>
      <c r="I9" s="2"/>
      <c r="J9" s="2"/>
      <c r="K9" s="2"/>
      <c r="L9" s="2"/>
      <c r="M9" s="2"/>
      <c r="N9" s="2"/>
      <c r="O9" s="2"/>
      <c r="P9" s="2"/>
      <c r="Q9" s="2"/>
      <c r="R9" s="2"/>
      <c r="S9" s="2"/>
      <c r="T9" s="2"/>
      <c r="U9" s="2"/>
    </row>
    <row r="10" spans="1:21" ht="18" x14ac:dyDescent="0.35">
      <c r="A10" s="2"/>
      <c r="B10" s="48" t="s">
        <v>2</v>
      </c>
      <c r="C10" s="2"/>
      <c r="D10" s="2"/>
      <c r="E10" s="2"/>
      <c r="F10" s="2"/>
      <c r="G10" s="2"/>
      <c r="H10" s="2"/>
      <c r="I10" s="2"/>
      <c r="J10" s="2"/>
      <c r="K10" s="2"/>
      <c r="L10" s="2"/>
      <c r="M10" s="2"/>
      <c r="N10" s="2"/>
      <c r="O10" s="2"/>
      <c r="P10" s="2"/>
      <c r="Q10" s="2"/>
      <c r="R10" s="2"/>
      <c r="S10" s="2"/>
      <c r="T10" s="2"/>
      <c r="U10" s="2"/>
    </row>
    <row r="11" spans="1:21" x14ac:dyDescent="0.3">
      <c r="A11" s="2"/>
      <c r="U11" s="2"/>
    </row>
    <row r="12" spans="1:21" ht="15.6" x14ac:dyDescent="0.3">
      <c r="A12" s="2"/>
      <c r="C12" s="96" t="s">
        <v>3</v>
      </c>
      <c r="D12" s="97"/>
      <c r="E12" s="39"/>
      <c r="F12" s="39" t="s">
        <v>4</v>
      </c>
      <c r="G12" s="39"/>
      <c r="H12" s="39"/>
      <c r="I12" s="39"/>
      <c r="J12" s="39"/>
      <c r="K12" s="39"/>
      <c r="L12" s="39"/>
      <c r="M12" s="39"/>
      <c r="N12" s="39"/>
      <c r="O12" s="39"/>
      <c r="P12" s="39"/>
      <c r="Q12" s="39"/>
      <c r="R12" s="39"/>
      <c r="S12" s="39"/>
      <c r="T12" s="39"/>
      <c r="U12" s="2"/>
    </row>
    <row r="13" spans="1:21" ht="15.6" x14ac:dyDescent="0.3">
      <c r="A13" s="2"/>
      <c r="C13" s="42"/>
      <c r="D13" s="42"/>
      <c r="E13" s="39"/>
      <c r="F13" s="39"/>
      <c r="G13" s="39"/>
      <c r="H13" s="39"/>
      <c r="I13" s="39"/>
      <c r="J13" s="39"/>
      <c r="K13" s="39"/>
      <c r="L13" s="39"/>
      <c r="M13" s="39"/>
      <c r="N13" s="39"/>
      <c r="O13" s="39"/>
      <c r="P13" s="39"/>
      <c r="Q13" s="39"/>
      <c r="R13" s="39"/>
      <c r="S13" s="39"/>
      <c r="T13" s="39"/>
      <c r="U13" s="2"/>
    </row>
    <row r="14" spans="1:21" ht="15.6" x14ac:dyDescent="0.3">
      <c r="A14" s="2"/>
      <c r="C14" s="98" t="s">
        <v>5</v>
      </c>
      <c r="D14" s="98"/>
      <c r="E14" s="39"/>
      <c r="F14" s="39" t="s">
        <v>6</v>
      </c>
      <c r="G14" s="39"/>
      <c r="H14" s="39"/>
      <c r="I14" s="39"/>
      <c r="J14" s="39"/>
      <c r="K14" s="39"/>
      <c r="L14" s="39"/>
      <c r="M14" s="39"/>
      <c r="N14" s="39"/>
      <c r="O14" s="39"/>
      <c r="P14" s="39"/>
      <c r="Q14" s="39"/>
      <c r="R14" s="39"/>
      <c r="S14" s="39"/>
      <c r="T14" s="39"/>
      <c r="U14" s="2"/>
    </row>
    <row r="15" spans="1:21" ht="15.6" x14ac:dyDescent="0.3">
      <c r="A15" s="2"/>
      <c r="C15" s="42"/>
      <c r="D15" s="42"/>
      <c r="E15" s="39"/>
      <c r="F15" s="39"/>
      <c r="G15" s="39"/>
      <c r="H15" s="39"/>
      <c r="I15" s="39"/>
      <c r="J15" s="39"/>
      <c r="K15" s="39"/>
      <c r="L15" s="39"/>
      <c r="M15" s="39"/>
      <c r="N15" s="39"/>
      <c r="O15" s="39"/>
      <c r="P15" s="39"/>
      <c r="Q15" s="39"/>
      <c r="R15" s="39"/>
      <c r="S15" s="39"/>
      <c r="T15" s="39"/>
      <c r="U15" s="2"/>
    </row>
    <row r="16" spans="1:21" ht="15.6" x14ac:dyDescent="0.3">
      <c r="A16" s="2"/>
      <c r="C16" s="99" t="s">
        <v>7</v>
      </c>
      <c r="D16" s="99"/>
      <c r="E16" s="39"/>
      <c r="F16" s="39" t="s">
        <v>8</v>
      </c>
      <c r="G16" s="39"/>
      <c r="H16" s="39"/>
      <c r="I16" s="39"/>
      <c r="J16" s="39"/>
      <c r="K16" s="39"/>
      <c r="L16" s="39"/>
      <c r="M16" s="39"/>
      <c r="N16" s="39"/>
      <c r="O16" s="39"/>
      <c r="P16" s="39"/>
      <c r="Q16" s="39"/>
      <c r="R16" s="39"/>
      <c r="S16" s="39"/>
      <c r="T16" s="39"/>
      <c r="U16" s="2"/>
    </row>
    <row r="17" spans="1:21" ht="15.6" x14ac:dyDescent="0.3">
      <c r="A17" s="2"/>
      <c r="C17" s="42"/>
      <c r="D17" s="42"/>
      <c r="E17" s="39"/>
      <c r="F17" s="39"/>
      <c r="G17" s="39"/>
      <c r="H17" s="39"/>
      <c r="I17" s="39"/>
      <c r="J17" s="39"/>
      <c r="K17" s="39"/>
      <c r="L17" s="39"/>
      <c r="M17" s="39"/>
      <c r="N17" s="39"/>
      <c r="O17" s="39"/>
      <c r="P17" s="39"/>
      <c r="Q17" s="39"/>
      <c r="R17" s="39"/>
      <c r="S17" s="39"/>
      <c r="T17" s="39"/>
      <c r="U17" s="2"/>
    </row>
    <row r="18" spans="1:21" ht="15.6" x14ac:dyDescent="0.3">
      <c r="A18" s="2"/>
      <c r="C18" s="100" t="s">
        <v>9</v>
      </c>
      <c r="D18" s="100"/>
      <c r="E18" s="39"/>
      <c r="F18" s="39" t="s">
        <v>10</v>
      </c>
      <c r="G18" s="39"/>
      <c r="H18" s="39"/>
      <c r="I18" s="39"/>
      <c r="J18" s="39"/>
      <c r="K18" s="39"/>
      <c r="L18" s="39"/>
      <c r="M18" s="39"/>
      <c r="N18" s="39"/>
      <c r="O18" s="39"/>
      <c r="P18" s="39"/>
      <c r="Q18" s="39"/>
      <c r="R18" s="39"/>
      <c r="S18" s="39"/>
      <c r="T18" s="39"/>
      <c r="U18" s="2"/>
    </row>
    <row r="19" spans="1:21" ht="15.6" x14ac:dyDescent="0.3">
      <c r="A19" s="2"/>
      <c r="C19" s="40"/>
      <c r="D19" s="40"/>
      <c r="E19" s="39"/>
      <c r="F19" s="39"/>
      <c r="G19" s="39"/>
      <c r="H19" s="39"/>
      <c r="I19" s="39"/>
      <c r="J19" s="39"/>
      <c r="K19" s="39"/>
      <c r="L19" s="39"/>
      <c r="M19" s="39"/>
      <c r="N19" s="39"/>
      <c r="O19" s="39"/>
      <c r="P19" s="39"/>
      <c r="Q19" s="39"/>
      <c r="R19" s="39"/>
      <c r="S19" s="39"/>
      <c r="T19" s="39"/>
      <c r="U19" s="2"/>
    </row>
    <row r="20" spans="1:21" ht="15" customHeight="1" x14ac:dyDescent="0.3">
      <c r="A20" s="2"/>
      <c r="C20" s="94" t="s">
        <v>11</v>
      </c>
      <c r="D20" s="94"/>
      <c r="E20" s="39"/>
      <c r="F20" s="39" t="s">
        <v>12</v>
      </c>
      <c r="G20" s="39"/>
      <c r="H20" s="39"/>
      <c r="I20" s="39"/>
      <c r="J20" s="39"/>
      <c r="K20" s="39"/>
      <c r="L20" s="39"/>
      <c r="M20" s="39"/>
      <c r="N20" s="39"/>
      <c r="O20" s="39"/>
      <c r="P20" s="39"/>
      <c r="Q20" s="39"/>
      <c r="R20" s="39"/>
      <c r="S20" s="39"/>
      <c r="T20" s="39"/>
      <c r="U20" s="2"/>
    </row>
    <row r="21" spans="1:21" x14ac:dyDescent="0.3">
      <c r="A21" s="2"/>
      <c r="U21" s="2"/>
    </row>
    <row r="22" spans="1:21" x14ac:dyDescent="0.3">
      <c r="A22" s="2"/>
      <c r="B22" s="2"/>
      <c r="C22" s="2"/>
      <c r="D22" s="2"/>
      <c r="E22" s="2"/>
      <c r="F22" s="2"/>
      <c r="G22" s="2"/>
      <c r="H22" s="2"/>
      <c r="I22" s="2"/>
      <c r="J22" s="2"/>
      <c r="K22" s="2"/>
      <c r="L22" s="2"/>
      <c r="M22" s="2"/>
      <c r="N22" s="2"/>
      <c r="O22" s="2"/>
      <c r="P22" s="2"/>
      <c r="Q22" s="2"/>
      <c r="R22" s="2"/>
      <c r="S22" s="2"/>
      <c r="T22" s="2"/>
      <c r="U22" s="2"/>
    </row>
    <row r="23" spans="1:21" x14ac:dyDescent="0.3">
      <c r="A23" s="2"/>
      <c r="B23" s="2"/>
      <c r="C23" s="2"/>
      <c r="D23" s="2"/>
      <c r="E23" s="2"/>
      <c r="F23" s="2"/>
      <c r="G23" s="2"/>
      <c r="H23" s="2"/>
      <c r="I23" s="2"/>
      <c r="J23" s="2"/>
      <c r="K23" s="2"/>
      <c r="L23" s="2"/>
      <c r="M23" s="2"/>
      <c r="N23" s="2"/>
      <c r="O23" s="2"/>
      <c r="P23" s="2"/>
      <c r="Q23" s="2"/>
      <c r="R23" s="2"/>
      <c r="S23" s="2"/>
      <c r="T23" s="2"/>
      <c r="U23" s="2"/>
    </row>
    <row r="24" spans="1:21" x14ac:dyDescent="0.3">
      <c r="A24" s="2"/>
      <c r="B24" s="2"/>
      <c r="C24" s="93" t="s">
        <v>187</v>
      </c>
      <c r="D24" s="2"/>
      <c r="E24" s="2"/>
      <c r="F24" s="2"/>
      <c r="G24" s="2"/>
      <c r="H24" s="2"/>
      <c r="I24" s="2"/>
      <c r="J24" s="2"/>
      <c r="K24" s="2"/>
      <c r="L24" s="2"/>
      <c r="M24" s="2"/>
      <c r="N24" s="2"/>
      <c r="O24" s="2"/>
      <c r="P24" s="2"/>
      <c r="Q24" s="2"/>
      <c r="R24" s="2"/>
      <c r="S24" s="2"/>
      <c r="T24" s="2"/>
      <c r="U24" s="2"/>
    </row>
    <row r="25" spans="1:21" x14ac:dyDescent="0.3">
      <c r="A25" s="2"/>
      <c r="B25" s="2"/>
      <c r="C25" s="2"/>
      <c r="D25" s="2"/>
      <c r="E25" s="2"/>
      <c r="F25" s="2"/>
      <c r="G25" s="2"/>
      <c r="H25" s="2"/>
      <c r="I25" s="2"/>
      <c r="J25" s="2"/>
      <c r="K25" s="2"/>
      <c r="L25" s="2"/>
      <c r="M25" s="2"/>
      <c r="N25" s="2"/>
      <c r="O25" s="2"/>
      <c r="P25" s="2"/>
      <c r="Q25" s="2"/>
      <c r="R25" s="2"/>
      <c r="S25" s="2"/>
      <c r="T25" s="2"/>
      <c r="U25" s="2"/>
    </row>
  </sheetData>
  <sheetProtection algorithmName="SHA-512" hashValue="aGUKCrwkDSrDgDdo4O7tILIg5L2OrO8sVfiSwRUEi9EJRfp1+swd9JiWBHruf86nle8pNvUe37c3jDVmrRs8iA==" saltValue="OAqQHRJxmIt1UWtVeBC7dw==" spinCount="100000" sheet="1" objects="1" scenarios="1" selectLockedCells="1"/>
  <mergeCells count="6">
    <mergeCell ref="C20:D20"/>
    <mergeCell ref="C8:T8"/>
    <mergeCell ref="C12:D12"/>
    <mergeCell ref="C14:D14"/>
    <mergeCell ref="C16:D16"/>
    <mergeCell ref="C18:D18"/>
  </mergeCells>
  <hyperlinks>
    <hyperlink ref="C24" r:id="rId1" display="https://creativecommons.org/licenses/by-nc-sa/4.0/" xr:uid="{6A3F1F36-D6AB-4738-996A-259A212C2F4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57FA-7E2D-4465-A601-AF7DC398B30B}">
  <sheetPr codeName="Sheet2">
    <tabColor rgb="FFA66BD3"/>
  </sheetPr>
  <dimension ref="A1:C38"/>
  <sheetViews>
    <sheetView showGridLines="0" showRowColHeaders="0" zoomScale="110" zoomScaleNormal="110" workbookViewId="0">
      <selection activeCell="B16" sqref="B16"/>
    </sheetView>
  </sheetViews>
  <sheetFormatPr defaultColWidth="8.6640625" defaultRowHeight="14.4" x14ac:dyDescent="0.3"/>
  <cols>
    <col min="1" max="1" width="5.44140625" customWidth="1"/>
    <col min="2" max="2" width="107.109375" customWidth="1"/>
    <col min="3" max="3" width="4.109375" customWidth="1"/>
  </cols>
  <sheetData>
    <row r="1" spans="1:3" x14ac:dyDescent="0.3">
      <c r="A1" s="2"/>
      <c r="B1" s="2"/>
      <c r="C1" s="2"/>
    </row>
    <row r="2" spans="1:3" ht="23.4" x14ac:dyDescent="0.45">
      <c r="A2" s="2"/>
      <c r="B2" s="28" t="s">
        <v>13</v>
      </c>
      <c r="C2" s="2"/>
    </row>
    <row r="3" spans="1:3" x14ac:dyDescent="0.3">
      <c r="A3" s="2"/>
      <c r="B3" s="2"/>
      <c r="C3" s="2"/>
    </row>
    <row r="4" spans="1:3" ht="15.6" x14ac:dyDescent="0.3">
      <c r="A4" s="2"/>
      <c r="B4" s="49" t="s">
        <v>14</v>
      </c>
      <c r="C4" s="2"/>
    </row>
    <row r="5" spans="1:3" x14ac:dyDescent="0.3">
      <c r="A5" s="2"/>
      <c r="B5" s="2"/>
      <c r="C5" s="2"/>
    </row>
    <row r="6" spans="1:3" ht="15.6" x14ac:dyDescent="0.3">
      <c r="A6" s="2"/>
      <c r="B6" s="29" t="s">
        <v>15</v>
      </c>
      <c r="C6" s="2"/>
    </row>
    <row r="7" spans="1:3" x14ac:dyDescent="0.3">
      <c r="A7" s="2"/>
      <c r="B7" s="51"/>
      <c r="C7" s="2"/>
    </row>
    <row r="8" spans="1:3" x14ac:dyDescent="0.3">
      <c r="A8" s="2"/>
      <c r="B8" s="2"/>
      <c r="C8" s="2"/>
    </row>
    <row r="9" spans="1:3" ht="15.6" x14ac:dyDescent="0.3">
      <c r="A9" s="2"/>
      <c r="B9" s="29" t="s">
        <v>16</v>
      </c>
      <c r="C9" s="2"/>
    </row>
    <row r="10" spans="1:3" x14ac:dyDescent="0.3">
      <c r="A10" s="2"/>
      <c r="B10" s="52"/>
      <c r="C10" s="2"/>
    </row>
    <row r="11" spans="1:3" x14ac:dyDescent="0.3">
      <c r="A11" s="2"/>
      <c r="B11" s="2"/>
      <c r="C11" s="2"/>
    </row>
    <row r="12" spans="1:3" ht="15.6" x14ac:dyDescent="0.3">
      <c r="A12" s="2"/>
      <c r="B12" s="29" t="s">
        <v>17</v>
      </c>
      <c r="C12" s="2"/>
    </row>
    <row r="13" spans="1:3" x14ac:dyDescent="0.3">
      <c r="A13" s="2"/>
      <c r="B13" s="53"/>
      <c r="C13" s="2"/>
    </row>
    <row r="14" spans="1:3" x14ac:dyDescent="0.3">
      <c r="A14" s="2"/>
      <c r="B14" s="2"/>
      <c r="C14" s="2"/>
    </row>
    <row r="15" spans="1:3" ht="15.6" x14ac:dyDescent="0.3">
      <c r="A15" s="2"/>
      <c r="B15" s="29" t="s">
        <v>18</v>
      </c>
      <c r="C15" s="2"/>
    </row>
    <row r="16" spans="1:3" x14ac:dyDescent="0.3">
      <c r="A16" s="2"/>
      <c r="B16" s="53"/>
      <c r="C16" s="2"/>
    </row>
    <row r="17" spans="1:3" x14ac:dyDescent="0.3">
      <c r="A17" s="2"/>
      <c r="B17" s="2"/>
      <c r="C17" s="2"/>
    </row>
    <row r="18" spans="1:3" ht="15.6" x14ac:dyDescent="0.3">
      <c r="A18" s="2"/>
      <c r="B18" s="29" t="s">
        <v>19</v>
      </c>
      <c r="C18" s="2"/>
    </row>
    <row r="19" spans="1:3" x14ac:dyDescent="0.3">
      <c r="A19" s="2"/>
      <c r="B19" s="54"/>
      <c r="C19" s="2"/>
    </row>
    <row r="20" spans="1:3" x14ac:dyDescent="0.3">
      <c r="A20" s="2"/>
      <c r="B20" s="2"/>
      <c r="C20" s="2"/>
    </row>
    <row r="21" spans="1:3" ht="15.6" x14ac:dyDescent="0.3">
      <c r="A21" s="2"/>
      <c r="B21" s="29" t="s">
        <v>20</v>
      </c>
      <c r="C21" s="2"/>
    </row>
    <row r="22" spans="1:3" x14ac:dyDescent="0.3">
      <c r="A22" s="2"/>
      <c r="B22" s="55"/>
      <c r="C22" s="2"/>
    </row>
    <row r="23" spans="1:3" x14ac:dyDescent="0.3">
      <c r="A23" s="2"/>
      <c r="B23" s="2"/>
      <c r="C23" s="2"/>
    </row>
    <row r="24" spans="1:3" ht="15.6" x14ac:dyDescent="0.3">
      <c r="A24" s="2"/>
      <c r="B24" s="29" t="s">
        <v>21</v>
      </c>
      <c r="C24" s="2"/>
    </row>
    <row r="25" spans="1:3" x14ac:dyDescent="0.3">
      <c r="A25" s="2"/>
      <c r="B25" s="53"/>
      <c r="C25" s="2"/>
    </row>
    <row r="26" spans="1:3" x14ac:dyDescent="0.3">
      <c r="A26" s="2"/>
      <c r="B26" s="2"/>
      <c r="C26" s="2"/>
    </row>
    <row r="27" spans="1:3" ht="15.6" x14ac:dyDescent="0.3">
      <c r="A27" s="2"/>
      <c r="B27" s="29" t="s">
        <v>22</v>
      </c>
      <c r="C27" s="2"/>
    </row>
    <row r="28" spans="1:3" ht="15.6" customHeight="1" x14ac:dyDescent="0.3">
      <c r="A28" s="2"/>
      <c r="B28" s="56"/>
      <c r="C28" s="2"/>
    </row>
    <row r="29" spans="1:3" x14ac:dyDescent="0.3">
      <c r="A29" s="2"/>
      <c r="B29" s="2"/>
      <c r="C29" s="2"/>
    </row>
    <row r="30" spans="1:3" ht="15.6" x14ac:dyDescent="0.3">
      <c r="A30" s="2"/>
      <c r="B30" s="29" t="s">
        <v>23</v>
      </c>
      <c r="C30" s="2"/>
    </row>
    <row r="31" spans="1:3" ht="15.6" customHeight="1" x14ac:dyDescent="0.3">
      <c r="A31" s="2"/>
      <c r="B31" s="56"/>
      <c r="C31" s="2"/>
    </row>
    <row r="32" spans="1:3" x14ac:dyDescent="0.3">
      <c r="A32" s="2"/>
      <c r="B32" s="2"/>
      <c r="C32" s="2"/>
    </row>
    <row r="33" spans="1:3" ht="15.6" x14ac:dyDescent="0.3">
      <c r="A33" s="2"/>
      <c r="B33" s="29" t="s">
        <v>24</v>
      </c>
      <c r="C33" s="2"/>
    </row>
    <row r="34" spans="1:3" ht="15.6" customHeight="1" x14ac:dyDescent="0.3">
      <c r="A34" s="2"/>
      <c r="B34" s="56"/>
      <c r="C34" s="2"/>
    </row>
    <row r="35" spans="1:3" x14ac:dyDescent="0.3">
      <c r="A35" s="2"/>
      <c r="B35" s="2"/>
      <c r="C35" s="2"/>
    </row>
    <row r="36" spans="1:3" ht="15.6" x14ac:dyDescent="0.3">
      <c r="A36" s="2"/>
      <c r="B36" s="29" t="s">
        <v>25</v>
      </c>
      <c r="C36" s="2"/>
    </row>
    <row r="37" spans="1:3" ht="74.400000000000006" customHeight="1" x14ac:dyDescent="0.3">
      <c r="A37" s="2"/>
      <c r="B37" s="50"/>
      <c r="C37" s="2"/>
    </row>
    <row r="38" spans="1:3" x14ac:dyDescent="0.3">
      <c r="A38" s="2"/>
      <c r="B38" s="2"/>
      <c r="C38" s="2"/>
    </row>
  </sheetData>
  <sheetProtection algorithmName="SHA-512" hashValue="12Qe4iepYA/hTTu0FGf6B4H3v6rDnBwFtviLk0alehLRtCIYnhYtWWF/cVS6EuBmY2q6dMUHL0nr5HFdpahXkw==" saltValue="reU2EQW8M4VwNk/KgOHYXg==" spinCount="100000"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2FEE-2B8D-43FE-8EC2-FD8BC6992F14}">
  <sheetPr codeName="Sheet3">
    <tabColor theme="8" tint="0.39997558519241921"/>
  </sheetPr>
  <dimension ref="A1:Q176"/>
  <sheetViews>
    <sheetView showGridLines="0" showRowColHeaders="0" zoomScale="94" zoomScaleNormal="90" workbookViewId="0">
      <selection activeCell="C22" sqref="C22:G22"/>
    </sheetView>
  </sheetViews>
  <sheetFormatPr defaultColWidth="8.6640625" defaultRowHeight="14.4" x14ac:dyDescent="0.3"/>
  <cols>
    <col min="1" max="1" width="5.6640625" customWidth="1"/>
    <col min="2" max="2" width="2.44140625" customWidth="1"/>
    <col min="4" max="4" width="12.6640625" customWidth="1"/>
    <col min="5" max="6" width="17.6640625" customWidth="1"/>
    <col min="7" max="7" width="16.6640625" customWidth="1"/>
    <col min="8" max="8" width="10.88671875" customWidth="1"/>
    <col min="9" max="9" width="10.5546875" customWidth="1"/>
    <col min="10" max="10" width="21.88671875" customWidth="1"/>
    <col min="11" max="11" width="2.109375" customWidth="1"/>
    <col min="12" max="12" width="8.109375" style="13" hidden="1" customWidth="1"/>
    <col min="13" max="13" width="4.109375" customWidth="1"/>
  </cols>
  <sheetData>
    <row r="1" spans="1:17" x14ac:dyDescent="0.3">
      <c r="A1" s="2"/>
      <c r="B1" s="2"/>
      <c r="C1" s="2"/>
      <c r="D1" s="2"/>
      <c r="E1" s="2"/>
      <c r="F1" s="2"/>
      <c r="G1" s="2"/>
      <c r="H1" s="2"/>
      <c r="I1" s="2"/>
      <c r="J1" s="2"/>
      <c r="K1" s="2"/>
      <c r="L1" s="20"/>
      <c r="M1" s="2"/>
    </row>
    <row r="2" spans="1:17" ht="23.4" x14ac:dyDescent="0.45">
      <c r="A2" s="2"/>
      <c r="B2" s="28" t="s">
        <v>26</v>
      </c>
      <c r="C2" s="2"/>
      <c r="D2" s="2"/>
      <c r="E2" s="2"/>
      <c r="F2" s="2"/>
      <c r="G2" s="2"/>
      <c r="H2" s="2"/>
      <c r="I2" s="2"/>
      <c r="J2" s="2"/>
      <c r="K2" s="2"/>
      <c r="L2" s="21" t="s">
        <v>27</v>
      </c>
      <c r="M2" s="58"/>
    </row>
    <row r="3" spans="1:17" ht="14.4" customHeight="1" x14ac:dyDescent="0.3">
      <c r="A3" s="2"/>
      <c r="B3" s="114" t="s">
        <v>28</v>
      </c>
      <c r="C3" s="114"/>
      <c r="D3" s="114"/>
      <c r="E3" s="114"/>
      <c r="F3" s="114"/>
      <c r="G3" s="114"/>
      <c r="H3" s="114"/>
      <c r="I3" s="114"/>
      <c r="J3" s="2"/>
      <c r="K3" s="2"/>
      <c r="L3" s="22"/>
      <c r="M3" s="59"/>
    </row>
    <row r="4" spans="1:17" ht="14.4" customHeight="1" x14ac:dyDescent="0.3">
      <c r="A4" s="2"/>
      <c r="B4" s="114"/>
      <c r="C4" s="114"/>
      <c r="D4" s="114"/>
      <c r="E4" s="114"/>
      <c r="F4" s="114"/>
      <c r="G4" s="114"/>
      <c r="H4" s="114"/>
      <c r="I4" s="114"/>
      <c r="J4" s="2"/>
      <c r="K4" s="2"/>
      <c r="L4" s="22"/>
      <c r="M4" s="59"/>
    </row>
    <row r="5" spans="1:17" x14ac:dyDescent="0.3">
      <c r="A5" s="2"/>
      <c r="B5" s="3"/>
      <c r="C5" s="3"/>
      <c r="D5" s="3"/>
      <c r="E5" s="3"/>
      <c r="F5" s="3"/>
      <c r="G5" s="3"/>
      <c r="H5" s="3"/>
      <c r="I5" s="3"/>
      <c r="J5" s="2"/>
      <c r="K5" s="2"/>
      <c r="L5" s="22"/>
      <c r="M5" s="59"/>
    </row>
    <row r="6" spans="1:17" ht="15.6" customHeight="1" x14ac:dyDescent="0.4">
      <c r="A6" s="2"/>
      <c r="B6" s="27" t="s">
        <v>29</v>
      </c>
      <c r="C6" s="4"/>
      <c r="D6" s="5"/>
      <c r="E6" s="3"/>
      <c r="F6" s="41" t="s">
        <v>30</v>
      </c>
      <c r="G6" s="2"/>
      <c r="H6" s="101" t="s">
        <v>31</v>
      </c>
      <c r="I6" s="101"/>
      <c r="J6" s="101"/>
      <c r="K6" s="2"/>
      <c r="L6" s="22"/>
      <c r="M6" s="59"/>
    </row>
    <row r="7" spans="1:17" ht="14.7" customHeight="1" x14ac:dyDescent="0.3">
      <c r="A7" s="2"/>
      <c r="B7" s="3"/>
      <c r="C7" s="3"/>
      <c r="D7" s="3"/>
      <c r="E7" s="3"/>
      <c r="F7" s="3"/>
      <c r="G7" s="3"/>
      <c r="H7" s="3"/>
      <c r="I7" s="3"/>
      <c r="J7" s="2"/>
      <c r="K7" s="2"/>
      <c r="L7" s="22"/>
      <c r="M7" s="59"/>
    </row>
    <row r="8" spans="1:17" ht="15" customHeight="1" x14ac:dyDescent="0.3">
      <c r="A8" s="2"/>
      <c r="B8" s="108" t="s">
        <v>32</v>
      </c>
      <c r="C8" s="108"/>
      <c r="D8" s="108"/>
      <c r="E8" s="108"/>
      <c r="F8" s="108"/>
      <c r="G8" s="108"/>
      <c r="H8" s="6"/>
      <c r="I8" s="6"/>
      <c r="J8" s="2"/>
      <c r="K8" s="2"/>
      <c r="L8" s="20"/>
      <c r="M8" s="2"/>
    </row>
    <row r="9" spans="1:17" x14ac:dyDescent="0.3">
      <c r="A9" s="2"/>
      <c r="B9" s="2"/>
      <c r="C9" s="111"/>
      <c r="D9" s="112"/>
      <c r="E9" s="112"/>
      <c r="F9" s="112"/>
      <c r="G9" s="113"/>
      <c r="H9" s="2"/>
      <c r="I9" s="2"/>
      <c r="J9" s="2"/>
      <c r="K9" s="2"/>
      <c r="L9" s="23" t="str">
        <f>IF(C9="yes",2,IF(C9="no",-5,"0"))</f>
        <v>0</v>
      </c>
      <c r="M9" s="7"/>
    </row>
    <row r="10" spans="1:17" ht="15" customHeight="1" x14ac:dyDescent="0.3">
      <c r="A10" s="2"/>
      <c r="B10" s="2"/>
      <c r="C10" s="2"/>
      <c r="D10" s="2"/>
      <c r="E10" s="2"/>
      <c r="F10" s="2"/>
      <c r="G10" s="2"/>
      <c r="H10" s="2"/>
      <c r="I10" s="2"/>
      <c r="J10" s="2"/>
      <c r="K10" s="2"/>
      <c r="L10" s="20"/>
      <c r="M10" s="2"/>
    </row>
    <row r="11" spans="1:17" ht="15.6" x14ac:dyDescent="0.3">
      <c r="A11" s="2"/>
      <c r="B11" s="29" t="s">
        <v>33</v>
      </c>
      <c r="C11" s="2"/>
      <c r="D11" s="2"/>
      <c r="E11" s="2"/>
      <c r="F11" s="2"/>
      <c r="G11" s="7"/>
      <c r="H11" s="2"/>
      <c r="I11" s="2"/>
      <c r="J11" s="2"/>
      <c r="K11" s="2"/>
      <c r="L11" s="20"/>
      <c r="M11" s="2"/>
    </row>
    <row r="12" spans="1:17" ht="14.7" customHeight="1" x14ac:dyDescent="0.3">
      <c r="A12" s="2"/>
      <c r="B12" s="8"/>
      <c r="C12" s="111"/>
      <c r="D12" s="112"/>
      <c r="E12" s="112"/>
      <c r="F12" s="112"/>
      <c r="G12" s="113"/>
      <c r="H12" s="8"/>
      <c r="I12" s="8"/>
      <c r="J12" s="2"/>
      <c r="K12" s="2"/>
      <c r="L12" s="23" t="str">
        <f>IF(C12="yes",2,IF(C12="no",-5,IF(C12="N/A",(L9+1),"0")))</f>
        <v>0</v>
      </c>
      <c r="M12" s="7"/>
      <c r="Q12" t="s">
        <v>34</v>
      </c>
    </row>
    <row r="13" spans="1:17" x14ac:dyDescent="0.3">
      <c r="A13" s="2"/>
      <c r="B13" s="2"/>
      <c r="C13" s="2"/>
      <c r="D13" s="2"/>
      <c r="E13" s="2"/>
      <c r="F13" s="2"/>
      <c r="G13" s="2"/>
      <c r="H13" s="2"/>
      <c r="I13" s="2"/>
      <c r="J13" s="2"/>
      <c r="K13" s="2"/>
      <c r="L13" s="20"/>
      <c r="M13" s="2"/>
    </row>
    <row r="14" spans="1:17" ht="14.7" customHeight="1" x14ac:dyDescent="0.3">
      <c r="A14" s="2"/>
      <c r="B14" s="108" t="s">
        <v>35</v>
      </c>
      <c r="C14" s="108"/>
      <c r="D14" s="108"/>
      <c r="E14" s="108"/>
      <c r="F14" s="108"/>
      <c r="G14" s="108"/>
      <c r="H14" s="6"/>
      <c r="I14" s="6"/>
      <c r="J14" s="2"/>
      <c r="K14" s="2"/>
      <c r="L14" s="20"/>
      <c r="M14" s="2"/>
    </row>
    <row r="15" spans="1:17" x14ac:dyDescent="0.3">
      <c r="A15" s="2"/>
      <c r="B15" s="8"/>
      <c r="C15" s="111"/>
      <c r="D15" s="112"/>
      <c r="E15" s="112"/>
      <c r="F15" s="112"/>
      <c r="G15" s="113"/>
      <c r="H15" s="2"/>
      <c r="I15" s="2"/>
      <c r="J15" s="2"/>
      <c r="K15" s="2"/>
      <c r="L15" s="23" t="str">
        <f>IF(C15="yes",2,IF(C15="no",-5,IF(C15="N/A",(L9+1),"0")))</f>
        <v>0</v>
      </c>
      <c r="M15" s="7"/>
    </row>
    <row r="16" spans="1:17" ht="14.7" customHeight="1" x14ac:dyDescent="0.3">
      <c r="A16" s="2"/>
      <c r="B16" s="2"/>
      <c r="C16" s="2"/>
      <c r="D16" s="2"/>
      <c r="E16" s="2"/>
      <c r="F16" s="2"/>
      <c r="G16" s="2"/>
      <c r="H16" s="2"/>
      <c r="I16" s="2"/>
      <c r="J16" s="2"/>
      <c r="K16" s="2"/>
      <c r="L16" s="22">
        <f>SUM(L9:L15)</f>
        <v>0</v>
      </c>
      <c r="M16" s="6"/>
    </row>
    <row r="17" spans="1:13" ht="15" thickBot="1" x14ac:dyDescent="0.35">
      <c r="A17" s="2"/>
      <c r="B17" s="9"/>
      <c r="C17" s="9"/>
      <c r="D17" s="9"/>
      <c r="E17" s="9"/>
      <c r="F17" s="9"/>
      <c r="G17" s="9"/>
      <c r="H17" s="9"/>
      <c r="I17" s="9"/>
      <c r="J17" s="2"/>
      <c r="K17" s="2"/>
      <c r="L17" s="20"/>
      <c r="M17" s="6"/>
    </row>
    <row r="18" spans="1:13" ht="14.7" customHeight="1" x14ac:dyDescent="0.3">
      <c r="A18" s="2"/>
      <c r="B18" s="2"/>
      <c r="C18" s="2"/>
      <c r="D18" s="2"/>
      <c r="E18" s="2"/>
      <c r="F18" s="2"/>
      <c r="G18" s="2"/>
      <c r="H18" s="2"/>
      <c r="I18" s="2"/>
      <c r="J18" s="2"/>
      <c r="K18" s="2"/>
      <c r="L18" s="22"/>
      <c r="M18" s="6"/>
    </row>
    <row r="19" spans="1:13" ht="15.6" customHeight="1" x14ac:dyDescent="0.4">
      <c r="A19" s="2"/>
      <c r="B19" s="32" t="s">
        <v>36</v>
      </c>
      <c r="C19" s="2"/>
      <c r="D19" s="2"/>
      <c r="E19" s="2"/>
      <c r="F19" s="41" t="s">
        <v>30</v>
      </c>
      <c r="G19" s="2"/>
      <c r="H19" s="101" t="s">
        <v>31</v>
      </c>
      <c r="I19" s="101"/>
      <c r="J19" s="101"/>
      <c r="K19" s="2"/>
      <c r="L19" s="20"/>
      <c r="M19" s="2"/>
    </row>
    <row r="20" spans="1:13" ht="14.7" customHeight="1" x14ac:dyDescent="0.3">
      <c r="A20" s="2"/>
      <c r="B20" s="2"/>
      <c r="C20" s="2"/>
      <c r="D20" s="2"/>
      <c r="E20" s="2"/>
      <c r="F20" s="2"/>
      <c r="G20" s="2"/>
      <c r="H20" s="2"/>
      <c r="I20" s="8"/>
      <c r="J20" s="2"/>
      <c r="K20" s="2"/>
      <c r="L20" s="20"/>
      <c r="M20" s="2"/>
    </row>
    <row r="21" spans="1:13" ht="15.6" x14ac:dyDescent="0.3">
      <c r="A21" s="2"/>
      <c r="B21" s="92" t="s">
        <v>37</v>
      </c>
      <c r="C21" s="57"/>
      <c r="D21" s="57"/>
      <c r="E21" s="57"/>
      <c r="F21" s="57"/>
      <c r="G21" s="57"/>
      <c r="H21" s="57"/>
      <c r="I21" s="57"/>
      <c r="J21" s="5"/>
      <c r="K21" s="2"/>
      <c r="L21" s="20"/>
      <c r="M21" s="2"/>
    </row>
    <row r="22" spans="1:13" ht="14.7" customHeight="1" x14ac:dyDescent="0.3">
      <c r="A22" s="2"/>
      <c r="B22" s="30"/>
      <c r="C22" s="102"/>
      <c r="D22" s="103"/>
      <c r="E22" s="103"/>
      <c r="F22" s="103"/>
      <c r="G22" s="104"/>
      <c r="H22" s="30"/>
      <c r="I22" s="30"/>
      <c r="J22" s="2"/>
      <c r="K22" s="2"/>
      <c r="L22" s="23" t="str">
        <f>IF(C22="yes",2,IF(C22="no",-7,"0"))</f>
        <v>0</v>
      </c>
      <c r="M22" s="7"/>
    </row>
    <row r="23" spans="1:13" ht="15.6" x14ac:dyDescent="0.3">
      <c r="A23" s="2"/>
      <c r="B23" s="30"/>
      <c r="C23" s="30"/>
      <c r="D23" s="30"/>
      <c r="E23" s="30"/>
      <c r="F23" s="30"/>
      <c r="G23" s="30"/>
      <c r="H23" s="30"/>
      <c r="I23" s="30"/>
      <c r="J23" s="2"/>
      <c r="K23" s="2"/>
      <c r="L23" s="20"/>
      <c r="M23" s="7"/>
    </row>
    <row r="24" spans="1:13" ht="15.6" x14ac:dyDescent="0.3">
      <c r="A24" s="2"/>
      <c r="B24" s="62" t="s">
        <v>38</v>
      </c>
      <c r="C24" s="30"/>
      <c r="D24" s="30"/>
      <c r="E24" s="30"/>
      <c r="F24" s="30"/>
      <c r="G24" s="30"/>
      <c r="H24" s="30"/>
      <c r="I24" s="30"/>
      <c r="J24" s="2"/>
      <c r="K24" s="2"/>
      <c r="L24" s="20"/>
      <c r="M24" s="7"/>
    </row>
    <row r="25" spans="1:13" ht="15" customHeight="1" x14ac:dyDescent="0.3">
      <c r="A25" s="2"/>
      <c r="B25" s="31"/>
      <c r="C25" s="102"/>
      <c r="D25" s="103"/>
      <c r="E25" s="103"/>
      <c r="F25" s="103"/>
      <c r="G25" s="104"/>
      <c r="H25" s="31"/>
      <c r="I25" s="31"/>
      <c r="J25" s="2"/>
      <c r="K25" s="2"/>
      <c r="L25" s="23" t="str">
        <f>IF(C25="yes",2,IF(C25="no",-7,"0"))</f>
        <v>0</v>
      </c>
      <c r="M25" s="7"/>
    </row>
    <row r="26" spans="1:13" ht="14.7" customHeight="1" x14ac:dyDescent="0.3">
      <c r="A26" s="2"/>
      <c r="B26" s="30"/>
      <c r="C26" s="30"/>
      <c r="D26" s="30"/>
      <c r="E26" s="30"/>
      <c r="F26" s="30"/>
      <c r="G26" s="30"/>
      <c r="H26" s="30"/>
      <c r="I26" s="30"/>
      <c r="J26" s="2"/>
      <c r="K26" s="2"/>
      <c r="L26" s="20"/>
      <c r="M26" s="2"/>
    </row>
    <row r="27" spans="1:13" ht="15.6" x14ac:dyDescent="0.3">
      <c r="A27" s="2"/>
      <c r="B27" s="29" t="s">
        <v>39</v>
      </c>
      <c r="C27" s="34"/>
      <c r="D27" s="34"/>
      <c r="E27" s="34"/>
      <c r="F27" s="34"/>
      <c r="G27" s="34"/>
      <c r="H27" s="29"/>
      <c r="I27" s="29"/>
      <c r="J27" s="2"/>
      <c r="K27" s="2"/>
      <c r="L27" s="20"/>
      <c r="M27" s="2"/>
    </row>
    <row r="28" spans="1:13" ht="14.7" customHeight="1" x14ac:dyDescent="0.3">
      <c r="A28" s="2"/>
      <c r="B28" s="30"/>
      <c r="C28" s="102"/>
      <c r="D28" s="103"/>
      <c r="E28" s="103"/>
      <c r="F28" s="103"/>
      <c r="G28" s="104"/>
      <c r="H28" s="30"/>
      <c r="I28" s="30"/>
      <c r="J28" s="2"/>
      <c r="K28" s="2"/>
      <c r="L28" s="23" t="str">
        <f>IF(C28="yes",4,IF(C28="no",-8,"0"))</f>
        <v>0</v>
      </c>
      <c r="M28" s="7"/>
    </row>
    <row r="29" spans="1:13" ht="14.7" customHeight="1" thickBot="1" x14ac:dyDescent="0.35">
      <c r="A29" s="2"/>
      <c r="B29" s="9"/>
      <c r="C29" s="11"/>
      <c r="D29" s="11"/>
      <c r="E29" s="11"/>
      <c r="F29" s="11"/>
      <c r="G29" s="11"/>
      <c r="H29" s="9"/>
      <c r="I29" s="9"/>
      <c r="J29" s="2"/>
      <c r="K29" s="2"/>
      <c r="L29" s="22">
        <f>SUM(L22:L28)</f>
        <v>0</v>
      </c>
      <c r="M29" s="6"/>
    </row>
    <row r="30" spans="1:13" ht="14.7" customHeight="1" x14ac:dyDescent="0.3">
      <c r="A30" s="2"/>
      <c r="B30" s="2"/>
      <c r="C30" s="5"/>
      <c r="D30" s="5"/>
      <c r="E30" s="5"/>
      <c r="F30" s="5"/>
      <c r="G30" s="5"/>
      <c r="H30" s="2"/>
      <c r="I30" s="2"/>
      <c r="J30" s="2"/>
      <c r="K30" s="2"/>
      <c r="L30" s="20"/>
      <c r="M30" s="2"/>
    </row>
    <row r="31" spans="1:13" ht="15.6" customHeight="1" x14ac:dyDescent="0.4">
      <c r="A31" s="2"/>
      <c r="B31" s="32" t="s">
        <v>40</v>
      </c>
      <c r="C31" s="10"/>
      <c r="D31" s="10"/>
      <c r="E31" s="10"/>
      <c r="F31" s="41" t="s">
        <v>30</v>
      </c>
      <c r="G31" s="2"/>
      <c r="H31" s="101" t="s">
        <v>31</v>
      </c>
      <c r="I31" s="101"/>
      <c r="J31" s="101"/>
      <c r="K31" s="2"/>
      <c r="L31" s="20"/>
      <c r="M31" s="2"/>
    </row>
    <row r="32" spans="1:13" ht="14.7" customHeight="1" x14ac:dyDescent="0.3">
      <c r="A32" s="2"/>
      <c r="B32" s="2"/>
      <c r="C32" s="5"/>
      <c r="D32" s="5"/>
      <c r="E32" s="5"/>
      <c r="F32" s="5"/>
      <c r="G32" s="5"/>
      <c r="H32" s="2"/>
      <c r="I32" s="2"/>
      <c r="J32" s="2"/>
      <c r="K32" s="2"/>
      <c r="L32" s="20"/>
      <c r="M32" s="2"/>
    </row>
    <row r="33" spans="1:13" ht="15.6" x14ac:dyDescent="0.3">
      <c r="A33" s="2"/>
      <c r="B33" s="108" t="s">
        <v>41</v>
      </c>
      <c r="C33" s="109"/>
      <c r="D33" s="109"/>
      <c r="E33" s="109"/>
      <c r="F33" s="109"/>
      <c r="G33" s="109"/>
      <c r="H33" s="6"/>
      <c r="I33" s="6"/>
      <c r="J33" s="2"/>
      <c r="K33" s="2"/>
      <c r="L33" s="20"/>
      <c r="M33" s="2"/>
    </row>
    <row r="34" spans="1:13" ht="14.7" customHeight="1" x14ac:dyDescent="0.3">
      <c r="A34" s="2"/>
      <c r="B34" s="30"/>
      <c r="C34" s="102"/>
      <c r="D34" s="103"/>
      <c r="E34" s="103"/>
      <c r="F34" s="103"/>
      <c r="G34" s="104"/>
      <c r="H34" s="2"/>
      <c r="I34" s="2"/>
      <c r="J34" s="2"/>
      <c r="K34" s="2"/>
      <c r="L34" s="23" t="str">
        <f>IF(C34="yes",2,IF(C34="no",-5,IF(C34="N/A",2,"0")))</f>
        <v>0</v>
      </c>
      <c r="M34" s="7"/>
    </row>
    <row r="35" spans="1:13" ht="14.7" customHeight="1" x14ac:dyDescent="0.3">
      <c r="A35" s="2"/>
      <c r="B35" s="30"/>
      <c r="C35" s="4"/>
      <c r="D35" s="4"/>
      <c r="E35" s="4"/>
      <c r="F35" s="4"/>
      <c r="G35" s="4"/>
      <c r="H35" s="2"/>
      <c r="I35" s="2"/>
      <c r="J35" s="2"/>
      <c r="K35" s="2"/>
      <c r="L35" s="22"/>
      <c r="M35" s="6"/>
    </row>
    <row r="36" spans="1:13" ht="15.6" x14ac:dyDescent="0.3">
      <c r="A36" s="2"/>
      <c r="B36" s="108" t="s">
        <v>42</v>
      </c>
      <c r="C36" s="109"/>
      <c r="D36" s="109"/>
      <c r="E36" s="109"/>
      <c r="F36" s="109"/>
      <c r="G36" s="109"/>
      <c r="H36" s="6"/>
      <c r="I36" s="6"/>
      <c r="J36" s="2"/>
      <c r="K36" s="2"/>
      <c r="L36" s="20"/>
      <c r="M36" s="2"/>
    </row>
    <row r="37" spans="1:13" ht="14.7" customHeight="1" x14ac:dyDescent="0.3">
      <c r="A37" s="2"/>
      <c r="B37" s="30"/>
      <c r="C37" s="102"/>
      <c r="D37" s="103"/>
      <c r="E37" s="103"/>
      <c r="F37" s="103"/>
      <c r="G37" s="104"/>
      <c r="H37" s="2"/>
      <c r="I37" s="2"/>
      <c r="J37" s="2"/>
      <c r="K37" s="2"/>
      <c r="L37" s="23" t="str">
        <f>IF(C37="yes",2,IF(C37="no",-5,IF(C37="N/A",2,"0")))</f>
        <v>0</v>
      </c>
      <c r="M37" s="7"/>
    </row>
    <row r="38" spans="1:13" ht="14.7" customHeight="1" x14ac:dyDescent="0.3">
      <c r="A38" s="2"/>
      <c r="B38" s="30"/>
      <c r="C38" s="4"/>
      <c r="D38" s="4"/>
      <c r="E38" s="4"/>
      <c r="F38" s="4"/>
      <c r="G38" s="4"/>
      <c r="H38" s="2"/>
      <c r="I38" s="2"/>
      <c r="J38" s="2"/>
      <c r="K38" s="2"/>
      <c r="L38" s="22"/>
      <c r="M38" s="6"/>
    </row>
    <row r="39" spans="1:13" ht="15.6" x14ac:dyDescent="0.3">
      <c r="A39" s="2"/>
      <c r="B39" s="29" t="s">
        <v>43</v>
      </c>
      <c r="C39" s="34"/>
      <c r="D39" s="34"/>
      <c r="E39" s="34"/>
      <c r="F39" s="34"/>
      <c r="G39" s="34"/>
      <c r="H39" s="6"/>
      <c r="I39" s="6"/>
      <c r="J39" s="2"/>
      <c r="K39" s="2"/>
      <c r="L39" s="20"/>
      <c r="M39" s="2"/>
    </row>
    <row r="40" spans="1:13" ht="14.7" customHeight="1" x14ac:dyDescent="0.3">
      <c r="A40" s="2"/>
      <c r="B40" s="30"/>
      <c r="C40" s="102"/>
      <c r="D40" s="103"/>
      <c r="E40" s="103"/>
      <c r="F40" s="103"/>
      <c r="G40" s="104"/>
      <c r="H40" s="2"/>
      <c r="I40" s="2"/>
      <c r="J40" s="2"/>
      <c r="K40" s="2"/>
      <c r="L40" s="23" t="str">
        <f>IF(C40="yes",2,IF(C40="no",-5,IF(C40="N/A",2,"0")))</f>
        <v>0</v>
      </c>
      <c r="M40" s="7"/>
    </row>
    <row r="41" spans="1:13" ht="14.7" customHeight="1" x14ac:dyDescent="0.3">
      <c r="A41" s="2"/>
      <c r="B41" s="2"/>
      <c r="C41" s="5"/>
      <c r="D41" s="5"/>
      <c r="E41" s="5"/>
      <c r="F41" s="5"/>
      <c r="G41" s="5"/>
      <c r="H41" s="2"/>
      <c r="I41" s="2"/>
      <c r="J41" s="2"/>
      <c r="K41" s="2"/>
      <c r="L41" s="22">
        <f>SUM(L34:L40)</f>
        <v>0</v>
      </c>
      <c r="M41" s="6"/>
    </row>
    <row r="42" spans="1:13" ht="14.7" customHeight="1" thickBot="1" x14ac:dyDescent="0.35">
      <c r="A42" s="2"/>
      <c r="B42" s="9"/>
      <c r="C42" s="11"/>
      <c r="D42" s="11"/>
      <c r="E42" s="11"/>
      <c r="F42" s="11"/>
      <c r="G42" s="11"/>
      <c r="H42" s="9"/>
      <c r="I42" s="9"/>
      <c r="J42" s="2"/>
      <c r="K42" s="2"/>
      <c r="L42" s="22"/>
      <c r="M42" s="6"/>
    </row>
    <row r="43" spans="1:13" ht="14.7" customHeight="1" x14ac:dyDescent="0.3">
      <c r="A43" s="2"/>
      <c r="B43" s="2"/>
      <c r="C43" s="5"/>
      <c r="D43" s="5"/>
      <c r="E43" s="5"/>
      <c r="F43" s="5"/>
      <c r="G43" s="5"/>
      <c r="H43" s="2"/>
      <c r="I43" s="2"/>
      <c r="J43" s="2"/>
      <c r="K43" s="2"/>
      <c r="L43" s="22"/>
      <c r="M43" s="6"/>
    </row>
    <row r="44" spans="1:13" ht="15.6" customHeight="1" x14ac:dyDescent="0.4">
      <c r="A44" s="2"/>
      <c r="B44" s="32" t="s">
        <v>44</v>
      </c>
      <c r="C44" s="5"/>
      <c r="D44" s="5"/>
      <c r="E44" s="5"/>
      <c r="F44" s="41" t="s">
        <v>30</v>
      </c>
      <c r="G44" s="2"/>
      <c r="H44" s="101" t="s">
        <v>31</v>
      </c>
      <c r="I44" s="101"/>
      <c r="J44" s="101"/>
      <c r="K44" s="2"/>
      <c r="L44" s="22"/>
      <c r="M44" s="6"/>
    </row>
    <row r="45" spans="1:13" ht="14.7" customHeight="1" x14ac:dyDescent="0.3">
      <c r="A45" s="2"/>
      <c r="B45" s="2"/>
      <c r="C45" s="5"/>
      <c r="D45" s="5"/>
      <c r="E45" s="5"/>
      <c r="F45" s="5"/>
      <c r="G45" s="5"/>
      <c r="H45" s="2"/>
      <c r="I45" s="2"/>
      <c r="J45" s="2"/>
      <c r="K45" s="2"/>
      <c r="L45" s="22"/>
      <c r="M45" s="6"/>
    </row>
    <row r="46" spans="1:13" ht="15.6" x14ac:dyDescent="0.3">
      <c r="A46" s="2"/>
      <c r="B46" s="108" t="s">
        <v>45</v>
      </c>
      <c r="C46" s="109"/>
      <c r="D46" s="109"/>
      <c r="E46" s="109"/>
      <c r="F46" s="109"/>
      <c r="G46" s="109"/>
      <c r="H46" s="6"/>
      <c r="I46" s="6"/>
      <c r="J46" s="2"/>
      <c r="K46" s="2"/>
      <c r="L46" s="20"/>
      <c r="M46" s="2"/>
    </row>
    <row r="47" spans="1:13" ht="14.7" customHeight="1" x14ac:dyDescent="0.3">
      <c r="A47" s="2"/>
      <c r="B47" s="30"/>
      <c r="C47" s="102"/>
      <c r="D47" s="103"/>
      <c r="E47" s="103"/>
      <c r="F47" s="103"/>
      <c r="G47" s="104"/>
      <c r="H47" s="2"/>
      <c r="I47" s="2"/>
      <c r="J47" s="2"/>
      <c r="K47" s="2"/>
      <c r="L47" s="23" t="str">
        <f>IF(C47="yes",2,IF(C47="no",-5,"0"))</f>
        <v>0</v>
      </c>
      <c r="M47" s="7"/>
    </row>
    <row r="48" spans="1:13" ht="14.7" customHeight="1" x14ac:dyDescent="0.3">
      <c r="A48" s="2"/>
      <c r="B48" s="30"/>
      <c r="C48" s="4"/>
      <c r="D48" s="4"/>
      <c r="E48" s="4"/>
      <c r="F48" s="4"/>
      <c r="G48" s="4"/>
      <c r="H48" s="2"/>
      <c r="I48" s="2"/>
      <c r="J48" s="2"/>
      <c r="K48" s="2"/>
      <c r="L48" s="22"/>
      <c r="M48" s="6"/>
    </row>
    <row r="49" spans="1:13" ht="15.6" x14ac:dyDescent="0.3">
      <c r="A49" s="2"/>
      <c r="B49" s="108" t="s">
        <v>46</v>
      </c>
      <c r="C49" s="109"/>
      <c r="D49" s="109"/>
      <c r="E49" s="109"/>
      <c r="F49" s="109"/>
      <c r="G49" s="109"/>
      <c r="H49" s="6"/>
      <c r="I49" s="6"/>
      <c r="J49" s="2"/>
      <c r="K49" s="2"/>
      <c r="L49" s="20"/>
      <c r="M49" s="2"/>
    </row>
    <row r="50" spans="1:13" ht="14.7" customHeight="1" x14ac:dyDescent="0.3">
      <c r="A50" s="2"/>
      <c r="B50" s="30"/>
      <c r="C50" s="102"/>
      <c r="D50" s="103"/>
      <c r="E50" s="103"/>
      <c r="F50" s="103"/>
      <c r="G50" s="104"/>
      <c r="H50" s="2"/>
      <c r="I50" s="2"/>
      <c r="J50" s="2"/>
      <c r="K50" s="2"/>
      <c r="L50" s="23" t="str">
        <f>IF(C50="yes",2,IF(C50="no",-5,"0"))</f>
        <v>0</v>
      </c>
      <c r="M50" s="7"/>
    </row>
    <row r="51" spans="1:13" ht="14.7" customHeight="1" x14ac:dyDescent="0.3">
      <c r="A51" s="2"/>
      <c r="B51" s="30"/>
      <c r="C51" s="4"/>
      <c r="D51" s="4"/>
      <c r="E51" s="4"/>
      <c r="F51" s="4"/>
      <c r="G51" s="4"/>
      <c r="H51" s="2"/>
      <c r="I51" s="2"/>
      <c r="J51" s="2"/>
      <c r="K51" s="2"/>
      <c r="L51" s="20"/>
      <c r="M51" s="2"/>
    </row>
    <row r="52" spans="1:13" ht="15" customHeight="1" x14ac:dyDescent="0.3">
      <c r="A52" s="2"/>
      <c r="B52" s="108" t="s">
        <v>47</v>
      </c>
      <c r="C52" s="109"/>
      <c r="D52" s="109"/>
      <c r="E52" s="109"/>
      <c r="F52" s="109"/>
      <c r="G52" s="109"/>
      <c r="H52" s="6"/>
      <c r="I52" s="6"/>
      <c r="J52" s="2"/>
      <c r="K52" s="2"/>
      <c r="L52" s="20"/>
      <c r="M52" s="2"/>
    </row>
    <row r="53" spans="1:13" ht="14.7" customHeight="1" x14ac:dyDescent="0.3">
      <c r="A53" s="2"/>
      <c r="B53" s="30"/>
      <c r="C53" s="102"/>
      <c r="D53" s="103"/>
      <c r="E53" s="103"/>
      <c r="F53" s="103"/>
      <c r="G53" s="104"/>
      <c r="H53" s="2"/>
      <c r="I53" s="2"/>
      <c r="J53" s="2"/>
      <c r="K53" s="2"/>
      <c r="L53" s="23" t="str">
        <f>IF(C53="yes",2,IF(C53="no",-5,"0"))</f>
        <v>0</v>
      </c>
      <c r="M53" s="7"/>
    </row>
    <row r="54" spans="1:13" ht="14.7" customHeight="1" x14ac:dyDescent="0.3">
      <c r="A54" s="2"/>
      <c r="B54" s="30"/>
      <c r="C54" s="4"/>
      <c r="D54" s="4"/>
      <c r="E54" s="4"/>
      <c r="F54" s="4"/>
      <c r="G54" s="4"/>
      <c r="H54" s="2"/>
      <c r="I54" s="2"/>
      <c r="J54" s="2"/>
      <c r="K54" s="2"/>
      <c r="L54" s="22">
        <f>SUM(L47:L53)</f>
        <v>0</v>
      </c>
      <c r="M54" s="6"/>
    </row>
    <row r="55" spans="1:13" ht="15.6" x14ac:dyDescent="0.3">
      <c r="A55" s="2"/>
      <c r="B55" s="29" t="s">
        <v>48</v>
      </c>
      <c r="C55" s="29" t="s">
        <v>49</v>
      </c>
      <c r="D55" s="30"/>
      <c r="E55" s="30"/>
      <c r="F55" s="30"/>
      <c r="G55" s="30"/>
      <c r="H55" s="2"/>
      <c r="I55" s="2"/>
      <c r="J55" s="2"/>
      <c r="K55" s="2"/>
      <c r="L55" s="22"/>
      <c r="M55" s="6"/>
    </row>
    <row r="56" spans="1:13" ht="44.7" customHeight="1" x14ac:dyDescent="0.3">
      <c r="A56" s="2"/>
      <c r="B56" s="30"/>
      <c r="C56" s="105"/>
      <c r="D56" s="106"/>
      <c r="E56" s="106"/>
      <c r="F56" s="106"/>
      <c r="G56" s="107"/>
      <c r="H56" s="2"/>
      <c r="I56" s="2"/>
      <c r="J56" s="2"/>
      <c r="K56" s="2"/>
      <c r="L56" s="24">
        <f>IF(C56="",0,1)</f>
        <v>0</v>
      </c>
      <c r="M56" s="6"/>
    </row>
    <row r="57" spans="1:13" ht="14.7" customHeight="1" thickBot="1" x14ac:dyDescent="0.35">
      <c r="A57" s="2"/>
      <c r="B57" s="9"/>
      <c r="C57" s="9"/>
      <c r="D57" s="9"/>
      <c r="E57" s="9"/>
      <c r="F57" s="9"/>
      <c r="G57" s="9"/>
      <c r="H57" s="9"/>
      <c r="I57" s="9"/>
      <c r="J57" s="2"/>
      <c r="K57" s="2"/>
      <c r="L57" s="22"/>
      <c r="M57" s="6"/>
    </row>
    <row r="58" spans="1:13" ht="15" customHeight="1" x14ac:dyDescent="0.3">
      <c r="A58" s="2"/>
      <c r="B58" s="2"/>
      <c r="C58" s="2"/>
      <c r="D58" s="2"/>
      <c r="E58" s="2"/>
      <c r="F58" s="2"/>
      <c r="G58" s="2"/>
      <c r="H58" s="2"/>
      <c r="I58" s="2"/>
      <c r="J58" s="2"/>
      <c r="K58" s="2"/>
      <c r="L58" s="22"/>
      <c r="M58" s="6"/>
    </row>
    <row r="59" spans="1:13" ht="15.6" customHeight="1" x14ac:dyDescent="0.4">
      <c r="A59" s="2"/>
      <c r="B59" s="32" t="s">
        <v>50</v>
      </c>
      <c r="C59" s="2"/>
      <c r="D59" s="2"/>
      <c r="E59" s="2"/>
      <c r="F59" s="41" t="s">
        <v>30</v>
      </c>
      <c r="G59" s="2"/>
      <c r="H59" s="101" t="s">
        <v>31</v>
      </c>
      <c r="I59" s="101"/>
      <c r="J59" s="101"/>
      <c r="K59" s="2"/>
      <c r="L59" s="22"/>
      <c r="M59" s="6"/>
    </row>
    <row r="60" spans="1:13" ht="15" customHeight="1" x14ac:dyDescent="0.3">
      <c r="A60" s="2"/>
      <c r="B60" s="2"/>
      <c r="C60" s="2"/>
      <c r="D60" s="2"/>
      <c r="E60" s="2"/>
      <c r="F60" s="2"/>
      <c r="G60" s="2"/>
      <c r="H60" s="2"/>
      <c r="I60" s="2"/>
      <c r="J60" s="2"/>
      <c r="K60" s="2"/>
      <c r="L60" s="20"/>
      <c r="M60" s="2"/>
    </row>
    <row r="61" spans="1:13" ht="15.6" x14ac:dyDescent="0.3">
      <c r="A61" s="2"/>
      <c r="B61" s="110" t="s">
        <v>51</v>
      </c>
      <c r="C61" s="110"/>
      <c r="D61" s="110"/>
      <c r="E61" s="110"/>
      <c r="F61" s="110"/>
      <c r="G61" s="110"/>
      <c r="H61" s="110"/>
      <c r="I61" s="110"/>
      <c r="J61" s="2"/>
      <c r="K61" s="2"/>
      <c r="L61" s="20"/>
      <c r="M61" s="2"/>
    </row>
    <row r="62" spans="1:13" ht="15.6" x14ac:dyDescent="0.3">
      <c r="A62" s="2"/>
      <c r="B62" s="30"/>
      <c r="C62" s="102"/>
      <c r="D62" s="103"/>
      <c r="E62" s="103"/>
      <c r="F62" s="103"/>
      <c r="G62" s="104"/>
      <c r="H62" s="30"/>
      <c r="I62" s="30"/>
      <c r="J62" s="2"/>
      <c r="K62" s="2"/>
      <c r="L62" s="25" t="str">
        <f>IF(C62="yes",2,IF(C62="no",-5,"0"))</f>
        <v>0</v>
      </c>
      <c r="M62" s="7"/>
    </row>
    <row r="63" spans="1:13" ht="15.6" x14ac:dyDescent="0.3">
      <c r="A63" s="2"/>
      <c r="B63" s="30"/>
      <c r="C63" s="30"/>
      <c r="D63" s="30"/>
      <c r="E63" s="30"/>
      <c r="F63" s="30"/>
      <c r="G63" s="30"/>
      <c r="H63" s="30"/>
      <c r="I63" s="30"/>
      <c r="J63" s="2"/>
      <c r="K63" s="2"/>
      <c r="L63" s="26"/>
      <c r="M63" s="7"/>
    </row>
    <row r="64" spans="1:13" ht="15.6" x14ac:dyDescent="0.3">
      <c r="A64" s="2"/>
      <c r="B64" s="29" t="s">
        <v>52</v>
      </c>
      <c r="C64" s="30"/>
      <c r="D64" s="30"/>
      <c r="E64" s="30"/>
      <c r="F64" s="30"/>
      <c r="G64" s="30"/>
      <c r="H64" s="30"/>
      <c r="I64" s="30"/>
      <c r="J64" s="2"/>
      <c r="K64" s="2"/>
      <c r="L64" s="20"/>
      <c r="M64" s="7"/>
    </row>
    <row r="65" spans="1:13" ht="15.6" x14ac:dyDescent="0.3">
      <c r="A65" s="2"/>
      <c r="B65" s="31"/>
      <c r="C65" s="102"/>
      <c r="D65" s="103"/>
      <c r="E65" s="103"/>
      <c r="F65" s="103"/>
      <c r="G65" s="104"/>
      <c r="H65" s="31"/>
      <c r="I65" s="31"/>
      <c r="J65" s="2"/>
      <c r="K65" s="2"/>
      <c r="L65" s="23" t="str">
        <f>IF(C65="yes",2,IF(C65="no",-5,"0"))</f>
        <v>0</v>
      </c>
      <c r="M65" s="7"/>
    </row>
    <row r="66" spans="1:13" ht="15.6" x14ac:dyDescent="0.3">
      <c r="A66" s="2"/>
      <c r="B66" s="30"/>
      <c r="C66" s="2"/>
      <c r="D66" s="29"/>
      <c r="E66" s="29"/>
      <c r="F66" s="29"/>
      <c r="G66" s="29"/>
      <c r="H66" s="29"/>
      <c r="I66" s="29"/>
      <c r="J66" s="29"/>
      <c r="K66" s="2"/>
      <c r="L66" s="20"/>
      <c r="M66" s="2"/>
    </row>
    <row r="67" spans="1:13" ht="14.7" customHeight="1" x14ac:dyDescent="0.3">
      <c r="A67" s="2"/>
      <c r="B67" s="29" t="s">
        <v>53</v>
      </c>
      <c r="C67" s="2"/>
      <c r="D67" s="2"/>
      <c r="E67" s="2"/>
      <c r="F67" s="2"/>
      <c r="G67" s="2"/>
      <c r="H67" s="2"/>
      <c r="I67" s="2"/>
      <c r="J67" s="2"/>
      <c r="K67" s="2"/>
      <c r="L67" s="20"/>
      <c r="M67" s="2"/>
    </row>
    <row r="68" spans="1:13" ht="15" customHeight="1" x14ac:dyDescent="0.3">
      <c r="A68" s="2"/>
      <c r="B68" s="30"/>
      <c r="C68" s="102"/>
      <c r="D68" s="103"/>
      <c r="E68" s="103"/>
      <c r="F68" s="103"/>
      <c r="G68" s="104"/>
      <c r="H68" s="30"/>
      <c r="I68" s="30"/>
      <c r="J68" s="2"/>
      <c r="K68" s="2"/>
      <c r="L68" s="23" t="str">
        <f>IF(C68="yes",2,IF(C68="no",-5,"0"))</f>
        <v>0</v>
      </c>
      <c r="M68" s="7"/>
    </row>
    <row r="69" spans="1:13" ht="15" customHeight="1" x14ac:dyDescent="0.3">
      <c r="A69" s="2"/>
      <c r="B69" s="30"/>
      <c r="C69" s="30"/>
      <c r="D69" s="30"/>
      <c r="E69" s="30"/>
      <c r="F69" s="30"/>
      <c r="G69" s="30"/>
      <c r="H69" s="30"/>
      <c r="I69" s="30"/>
      <c r="J69" s="2"/>
      <c r="K69" s="2"/>
      <c r="L69" s="22">
        <f>SUM(L62:L68)</f>
        <v>0</v>
      </c>
      <c r="M69" s="6"/>
    </row>
    <row r="70" spans="1:13" ht="15.6" x14ac:dyDescent="0.3">
      <c r="A70" s="2"/>
      <c r="B70" s="29" t="s">
        <v>54</v>
      </c>
      <c r="C70" s="29"/>
      <c r="D70" s="30"/>
      <c r="E70" s="30"/>
      <c r="F70" s="30"/>
      <c r="G70" s="30"/>
      <c r="H70" s="30"/>
      <c r="I70" s="30"/>
      <c r="J70" s="2"/>
      <c r="K70" s="2"/>
      <c r="L70" s="20"/>
      <c r="M70" s="2"/>
    </row>
    <row r="71" spans="1:13" ht="43.5" customHeight="1" x14ac:dyDescent="0.3">
      <c r="A71" s="2"/>
      <c r="B71" s="30"/>
      <c r="C71" s="105"/>
      <c r="D71" s="106"/>
      <c r="E71" s="106"/>
      <c r="F71" s="106"/>
      <c r="G71" s="107"/>
      <c r="H71" s="30"/>
      <c r="I71" s="30"/>
      <c r="J71" s="2"/>
      <c r="K71" s="2"/>
      <c r="L71" s="23">
        <f>IF(C71="",0,1)</f>
        <v>0</v>
      </c>
      <c r="M71" s="2"/>
    </row>
    <row r="72" spans="1:13" ht="15" thickBot="1" x14ac:dyDescent="0.35">
      <c r="A72" s="2"/>
      <c r="B72" s="9"/>
      <c r="C72" s="9"/>
      <c r="D72" s="9"/>
      <c r="E72" s="9"/>
      <c r="F72" s="9"/>
      <c r="G72" s="9"/>
      <c r="H72" s="9"/>
      <c r="I72" s="9"/>
      <c r="J72" s="2"/>
      <c r="K72" s="2"/>
      <c r="L72" s="20"/>
      <c r="M72" s="2"/>
    </row>
    <row r="73" spans="1:13" ht="13.95" customHeight="1" x14ac:dyDescent="0.3">
      <c r="A73" s="2"/>
      <c r="B73" s="2"/>
      <c r="C73" s="2"/>
      <c r="D73" s="2"/>
      <c r="E73" s="2"/>
      <c r="F73" s="2"/>
      <c r="G73" s="2"/>
      <c r="H73" s="2"/>
      <c r="I73" s="2"/>
      <c r="J73" s="2"/>
      <c r="K73" s="2"/>
      <c r="L73" s="20"/>
      <c r="M73" s="2"/>
    </row>
    <row r="74" spans="1:13" ht="15.6" customHeight="1" x14ac:dyDescent="0.4">
      <c r="A74" s="2"/>
      <c r="B74" s="32" t="s">
        <v>55</v>
      </c>
      <c r="C74" s="2"/>
      <c r="D74" s="2"/>
      <c r="E74" s="2"/>
      <c r="F74" s="41" t="s">
        <v>30</v>
      </c>
      <c r="G74" s="2"/>
      <c r="H74" s="101" t="s">
        <v>31</v>
      </c>
      <c r="I74" s="101"/>
      <c r="J74" s="101"/>
      <c r="K74" s="2"/>
      <c r="L74" s="20"/>
      <c r="M74" s="2"/>
    </row>
    <row r="75" spans="1:13" x14ac:dyDescent="0.3">
      <c r="A75" s="2"/>
      <c r="B75" s="2"/>
      <c r="C75" s="2"/>
      <c r="D75" s="2"/>
      <c r="E75" s="2"/>
      <c r="F75" s="2"/>
      <c r="G75" s="2"/>
      <c r="H75" s="2"/>
      <c r="I75" s="2"/>
      <c r="J75" s="2"/>
      <c r="K75" s="2"/>
      <c r="L75" s="20"/>
      <c r="M75" s="2"/>
    </row>
    <row r="76" spans="1:13" ht="15" customHeight="1" x14ac:dyDescent="0.3">
      <c r="A76" s="2"/>
      <c r="B76" s="29" t="s">
        <v>56</v>
      </c>
      <c r="C76" s="29"/>
      <c r="D76" s="29"/>
      <c r="E76" s="29"/>
      <c r="F76" s="29"/>
      <c r="G76" s="29"/>
      <c r="H76" s="29"/>
      <c r="I76" s="29"/>
      <c r="J76" s="2"/>
      <c r="K76" s="2"/>
      <c r="L76" s="20"/>
      <c r="M76" s="2"/>
    </row>
    <row r="77" spans="1:13" ht="15.6" x14ac:dyDescent="0.3">
      <c r="A77" s="2"/>
      <c r="B77" s="30"/>
      <c r="C77" s="102"/>
      <c r="D77" s="103"/>
      <c r="E77" s="103"/>
      <c r="F77" s="103"/>
      <c r="G77" s="104"/>
      <c r="H77" s="30"/>
      <c r="I77" s="30"/>
      <c r="J77" s="2"/>
      <c r="K77" s="2"/>
      <c r="L77" s="23" t="str">
        <f>IF(C77="yes",2,IF(C77="no",-5,"0"))</f>
        <v>0</v>
      </c>
      <c r="M77" s="2"/>
    </row>
    <row r="78" spans="1:13" ht="15.6" x14ac:dyDescent="0.3">
      <c r="A78" s="2"/>
      <c r="B78" s="30"/>
      <c r="C78" s="30"/>
      <c r="D78" s="30"/>
      <c r="E78" s="30"/>
      <c r="F78" s="30"/>
      <c r="G78" s="30"/>
      <c r="H78" s="30"/>
      <c r="I78" s="30"/>
      <c r="J78" s="2"/>
      <c r="K78" s="2"/>
      <c r="L78" s="20"/>
      <c r="M78" s="2"/>
    </row>
    <row r="79" spans="1:13" ht="15.6" x14ac:dyDescent="0.3">
      <c r="A79" s="2"/>
      <c r="B79" s="29" t="s">
        <v>57</v>
      </c>
      <c r="C79" s="30"/>
      <c r="D79" s="30"/>
      <c r="E79" s="30"/>
      <c r="F79" s="30"/>
      <c r="G79" s="30"/>
      <c r="H79" s="30"/>
      <c r="I79" s="30"/>
      <c r="J79" s="2"/>
      <c r="K79" s="2"/>
      <c r="L79" s="20"/>
      <c r="M79" s="2"/>
    </row>
    <row r="80" spans="1:13" ht="15.6" x14ac:dyDescent="0.3">
      <c r="A80" s="2"/>
      <c r="B80" s="31"/>
      <c r="C80" s="102"/>
      <c r="D80" s="103"/>
      <c r="E80" s="103"/>
      <c r="F80" s="103"/>
      <c r="G80" s="104"/>
      <c r="H80" s="31"/>
      <c r="I80" s="31"/>
      <c r="J80" s="2"/>
      <c r="K80" s="2"/>
      <c r="L80" s="23" t="str">
        <f>IF(C80="yes",2,IF(C80="no",-5,"0"))</f>
        <v>0</v>
      </c>
      <c r="M80" s="2"/>
    </row>
    <row r="81" spans="1:13" ht="15.6" x14ac:dyDescent="0.3">
      <c r="A81" s="2"/>
      <c r="B81" s="30"/>
      <c r="C81" s="30"/>
      <c r="D81" s="30"/>
      <c r="E81" s="30"/>
      <c r="F81" s="30"/>
      <c r="G81" s="30"/>
      <c r="H81" s="30"/>
      <c r="I81" s="30"/>
      <c r="J81" s="2"/>
      <c r="K81" s="2"/>
      <c r="L81" s="20"/>
      <c r="M81" s="2"/>
    </row>
    <row r="82" spans="1:13" ht="15.6" x14ac:dyDescent="0.3">
      <c r="A82" s="2"/>
      <c r="B82" s="29" t="s">
        <v>58</v>
      </c>
      <c r="C82" s="34"/>
      <c r="D82" s="34"/>
      <c r="E82" s="34"/>
      <c r="F82" s="34"/>
      <c r="G82" s="34"/>
      <c r="H82" s="29"/>
      <c r="I82" s="29"/>
      <c r="J82" s="2"/>
      <c r="K82" s="2"/>
      <c r="L82" s="20"/>
      <c r="M82" s="2"/>
    </row>
    <row r="83" spans="1:13" ht="15.6" x14ac:dyDescent="0.3">
      <c r="A83" s="2"/>
      <c r="B83" s="30"/>
      <c r="C83" s="102"/>
      <c r="D83" s="103"/>
      <c r="E83" s="103"/>
      <c r="F83" s="103"/>
      <c r="G83" s="104"/>
      <c r="H83" s="30"/>
      <c r="I83" s="30"/>
      <c r="J83" s="2"/>
      <c r="K83" s="2"/>
      <c r="L83" s="23" t="str">
        <f>IF(C83="yes",2,IF(C83="no",-5,"0"))</f>
        <v>0</v>
      </c>
      <c r="M83" s="2"/>
    </row>
    <row r="84" spans="1:13" ht="15.6" x14ac:dyDescent="0.3">
      <c r="A84" s="2"/>
      <c r="B84" s="30"/>
      <c r="C84" s="30"/>
      <c r="D84" s="30"/>
      <c r="E84" s="30"/>
      <c r="F84" s="30"/>
      <c r="G84" s="30"/>
      <c r="H84" s="30"/>
      <c r="I84" s="30"/>
      <c r="J84" s="2"/>
      <c r="K84" s="2"/>
      <c r="L84" s="22">
        <f>SUM(L77:L83)</f>
        <v>0</v>
      </c>
      <c r="M84" s="6"/>
    </row>
    <row r="85" spans="1:13" ht="15.6" x14ac:dyDescent="0.3">
      <c r="A85" s="2"/>
      <c r="B85" s="29" t="s">
        <v>48</v>
      </c>
      <c r="C85" s="29" t="s">
        <v>59</v>
      </c>
      <c r="D85" s="30"/>
      <c r="E85" s="30"/>
      <c r="F85" s="30"/>
      <c r="G85" s="30"/>
      <c r="H85" s="30"/>
      <c r="I85" s="30"/>
      <c r="J85" s="2"/>
      <c r="K85" s="2"/>
      <c r="L85" s="20"/>
      <c r="M85" s="2"/>
    </row>
    <row r="86" spans="1:13" ht="45" customHeight="1" x14ac:dyDescent="0.3">
      <c r="A86" s="2"/>
      <c r="B86" s="30"/>
      <c r="C86" s="105"/>
      <c r="D86" s="106"/>
      <c r="E86" s="106"/>
      <c r="F86" s="106"/>
      <c r="G86" s="107"/>
      <c r="H86" s="30"/>
      <c r="I86" s="30"/>
      <c r="J86" s="2"/>
      <c r="K86" s="2"/>
      <c r="L86" s="23">
        <f>IF(C86="",0,1)</f>
        <v>0</v>
      </c>
      <c r="M86" s="2"/>
    </row>
    <row r="87" spans="1:13" ht="15" thickBot="1" x14ac:dyDescent="0.35">
      <c r="A87" s="2"/>
      <c r="B87" s="9"/>
      <c r="C87" s="9"/>
      <c r="D87" s="9"/>
      <c r="E87" s="9"/>
      <c r="F87" s="9"/>
      <c r="G87" s="9"/>
      <c r="H87" s="9"/>
      <c r="I87" s="9"/>
      <c r="J87" s="2"/>
      <c r="K87" s="2"/>
      <c r="L87" s="20"/>
      <c r="M87" s="2"/>
    </row>
    <row r="88" spans="1:13" ht="15" customHeight="1" x14ac:dyDescent="0.3">
      <c r="A88" s="2"/>
      <c r="B88" s="2"/>
      <c r="C88" s="2"/>
      <c r="D88" s="2"/>
      <c r="E88" s="2"/>
      <c r="F88" s="2"/>
      <c r="G88" s="2"/>
      <c r="H88" s="2"/>
      <c r="I88" s="2"/>
      <c r="J88" s="2"/>
      <c r="K88" s="2"/>
      <c r="L88" s="20"/>
      <c r="M88" s="2"/>
    </row>
    <row r="89" spans="1:13" ht="18" x14ac:dyDescent="0.35">
      <c r="A89" s="2"/>
      <c r="B89" s="12" t="s">
        <v>60</v>
      </c>
      <c r="C89" s="30"/>
      <c r="D89" s="2"/>
      <c r="E89" s="2"/>
      <c r="F89" s="2"/>
      <c r="G89" s="2"/>
      <c r="H89" s="2"/>
      <c r="I89" s="2"/>
      <c r="J89" s="2"/>
      <c r="K89" s="2"/>
      <c r="L89" s="20"/>
      <c r="M89" s="2"/>
    </row>
    <row r="90" spans="1:13" x14ac:dyDescent="0.3">
      <c r="A90" s="2"/>
      <c r="B90" s="2"/>
      <c r="C90" s="2"/>
      <c r="D90" s="2"/>
      <c r="E90" s="2"/>
      <c r="F90" s="2"/>
      <c r="G90" s="2"/>
      <c r="H90" s="2"/>
      <c r="I90" s="2"/>
      <c r="J90" s="2"/>
      <c r="K90" s="2"/>
      <c r="L90" s="20"/>
      <c r="M90" s="2"/>
    </row>
    <row r="91" spans="1:13" ht="15" customHeight="1" x14ac:dyDescent="0.3"/>
    <row r="92" spans="1:13" ht="15" customHeight="1" x14ac:dyDescent="0.3"/>
    <row r="93" spans="1:13" ht="15" customHeight="1" x14ac:dyDescent="0.3"/>
    <row r="103" ht="15" customHeight="1" x14ac:dyDescent="0.3"/>
    <row r="104" ht="15" customHeight="1" x14ac:dyDescent="0.3"/>
    <row r="105" ht="15" customHeight="1" x14ac:dyDescent="0.3"/>
    <row r="108" ht="15" customHeight="1" x14ac:dyDescent="0.3"/>
    <row r="109" ht="15" customHeight="1" x14ac:dyDescent="0.3"/>
    <row r="120" ht="15" customHeight="1" x14ac:dyDescent="0.3"/>
    <row r="121" ht="15" customHeight="1" x14ac:dyDescent="0.3"/>
    <row r="122" ht="15" customHeight="1" x14ac:dyDescent="0.3"/>
    <row r="125" ht="15" customHeight="1" x14ac:dyDescent="0.3"/>
    <row r="126" ht="15" customHeight="1" x14ac:dyDescent="0.3"/>
    <row r="137" ht="15" customHeight="1" x14ac:dyDescent="0.3"/>
    <row r="138" ht="15" customHeight="1" x14ac:dyDescent="0.3"/>
    <row r="139" ht="15" customHeight="1" x14ac:dyDescent="0.3"/>
    <row r="145" ht="15" customHeight="1" x14ac:dyDescent="0.3"/>
    <row r="146" ht="15" customHeight="1" x14ac:dyDescent="0.3"/>
    <row r="162" ht="15" customHeight="1" x14ac:dyDescent="0.3"/>
    <row r="163" ht="15" customHeight="1" x14ac:dyDescent="0.3"/>
    <row r="164" ht="15" customHeight="1" x14ac:dyDescent="0.3"/>
    <row r="174" ht="15" customHeight="1" x14ac:dyDescent="0.3"/>
    <row r="175" ht="15" customHeight="1" x14ac:dyDescent="0.3"/>
    <row r="176" ht="15" customHeight="1" x14ac:dyDescent="0.3"/>
  </sheetData>
  <sheetProtection algorithmName="SHA-512" hashValue="GIWeztb0XnRYfMqkFHu8UKwHiJ6fykdFkuVGfMWgOSSdJiWBpg0iOXtzQ41zSDOy85GpgFzjjh1kwL+oZ3FjyQ==" saltValue="iR+2jVn+BX+duYAUy4uSpQ==" spinCount="100000" sheet="1" objects="1" scenarios="1" selectLockedCells="1"/>
  <mergeCells count="36">
    <mergeCell ref="B3:I4"/>
    <mergeCell ref="B8:G8"/>
    <mergeCell ref="C9:G9"/>
    <mergeCell ref="H6:J6"/>
    <mergeCell ref="C12:G12"/>
    <mergeCell ref="B14:G14"/>
    <mergeCell ref="C15:G15"/>
    <mergeCell ref="C22:G22"/>
    <mergeCell ref="H19:J19"/>
    <mergeCell ref="B36:G36"/>
    <mergeCell ref="C25:G25"/>
    <mergeCell ref="C37:G37"/>
    <mergeCell ref="C40:G40"/>
    <mergeCell ref="H31:J31"/>
    <mergeCell ref="C28:G28"/>
    <mergeCell ref="B33:G33"/>
    <mergeCell ref="C34:G34"/>
    <mergeCell ref="C86:G86"/>
    <mergeCell ref="C62:G62"/>
    <mergeCell ref="B46:G46"/>
    <mergeCell ref="C47:G47"/>
    <mergeCell ref="B49:G49"/>
    <mergeCell ref="C50:G50"/>
    <mergeCell ref="B52:G52"/>
    <mergeCell ref="C53:G53"/>
    <mergeCell ref="C56:G56"/>
    <mergeCell ref="B61:I61"/>
    <mergeCell ref="C77:G77"/>
    <mergeCell ref="C80:G80"/>
    <mergeCell ref="C83:G83"/>
    <mergeCell ref="H44:J44"/>
    <mergeCell ref="H59:J59"/>
    <mergeCell ref="H74:J74"/>
    <mergeCell ref="C65:G65"/>
    <mergeCell ref="C68:G68"/>
    <mergeCell ref="C71:G71"/>
  </mergeCells>
  <conditionalFormatting sqref="B9">
    <cfRule type="expression" dxfId="41" priority="15">
      <formula>""</formula>
    </cfRule>
    <cfRule type="containsText" dxfId="40" priority="16" operator="containsText" text="&quot;&quot;">
      <formula>NOT(ISERROR(SEARCH("""""",B9)))</formula>
    </cfRule>
  </conditionalFormatting>
  <conditionalFormatting sqref="B22">
    <cfRule type="expression" dxfId="39" priority="13">
      <formula>""</formula>
    </cfRule>
    <cfRule type="containsText" dxfId="38" priority="14" operator="containsText" text="&quot;&quot;">
      <formula>NOT(ISERROR(SEARCH("""""",B22)))</formula>
    </cfRule>
  </conditionalFormatting>
  <conditionalFormatting sqref="B62">
    <cfRule type="expression" dxfId="37" priority="11">
      <formula>""</formula>
    </cfRule>
    <cfRule type="containsText" dxfId="36" priority="12" operator="containsText" text="&quot;&quot;">
      <formula>NOT(ISERROR(SEARCH("""""",B62)))</formula>
    </cfRule>
  </conditionalFormatting>
  <conditionalFormatting sqref="B77">
    <cfRule type="expression" dxfId="35" priority="9">
      <formula>""</formula>
    </cfRule>
    <cfRule type="containsText" dxfId="34" priority="10" operator="containsText" text="&quot;&quot;">
      <formula>NOT(ISERROR(SEARCH("""""",B77)))</formula>
    </cfRule>
  </conditionalFormatting>
  <dataValidations count="1">
    <dataValidation errorStyle="warning" showInputMessage="1" showErrorMessage="1" error="You must select an option for this question" sqref="B9 B22 B62 B77" xr:uid="{74AF7815-AC5B-4A8E-9F55-744B5712CA5B}"/>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F1FEA5A-73EE-4153-B093-55A192123039}">
          <x14:formula1>
            <xm:f>Dropdowns!$A$15:$A$17</xm:f>
          </x14:formula1>
          <xm:sqref>C25:G25 C12:G12 C15:G15 C22:G22 C28:G28</xm:sqref>
        </x14:dataValidation>
        <x14:dataValidation type="list" allowBlank="1" showInputMessage="1" showErrorMessage="1" xr:uid="{DA8325D9-77FD-4677-BE8A-49F37EC72EB5}">
          <x14:formula1>
            <xm:f>Dropdowns!$A$15:$A$16</xm:f>
          </x14:formula1>
          <xm:sqref>C9:G9 C83:G83 C34:G34 C37:G37 C40:G40 C62:G62 C65:G65 C68:G68 C80:G80 C47:G47 C50:G50 C53:G53 C77:G77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6E85-46CB-4263-B056-58002C777E92}">
  <sheetPr codeName="Sheet4">
    <tabColor theme="9" tint="0.39997558519241921"/>
  </sheetPr>
  <dimension ref="A1:R163"/>
  <sheetViews>
    <sheetView showGridLines="0" showRowColHeaders="0" zoomScale="90" zoomScaleNormal="90" workbookViewId="0">
      <selection activeCell="C11" sqref="C11:G11"/>
    </sheetView>
  </sheetViews>
  <sheetFormatPr defaultColWidth="8.6640625" defaultRowHeight="15" customHeight="1" x14ac:dyDescent="0.3"/>
  <cols>
    <col min="1" max="1" width="5.6640625" customWidth="1"/>
    <col min="2" max="2" width="2.33203125" customWidth="1"/>
    <col min="4" max="4" width="12.6640625" customWidth="1"/>
    <col min="5" max="5" width="17.5546875" customWidth="1"/>
    <col min="6" max="6" width="17.6640625" customWidth="1"/>
    <col min="7" max="7" width="23" customWidth="1"/>
    <col min="8" max="8" width="7.33203125" customWidth="1"/>
    <col min="9" max="9" width="12.109375" customWidth="1"/>
    <col min="10" max="10" width="21.6640625" customWidth="1"/>
    <col min="11" max="11" width="2.33203125" customWidth="1"/>
    <col min="12" max="12" width="7.44140625" style="13" hidden="1" customWidth="1"/>
    <col min="13" max="13" width="11" style="13" customWidth="1"/>
    <col min="14" max="15" width="29.33203125" customWidth="1"/>
  </cols>
  <sheetData>
    <row r="1" spans="1:18" ht="14.4" x14ac:dyDescent="0.3">
      <c r="A1" s="2"/>
      <c r="B1" s="2"/>
      <c r="C1" s="2"/>
      <c r="D1" s="2"/>
      <c r="E1" s="2"/>
      <c r="F1" s="2"/>
      <c r="G1" s="2"/>
      <c r="H1" s="2"/>
      <c r="I1" s="2"/>
      <c r="J1" s="2"/>
      <c r="K1" s="2"/>
      <c r="L1" s="20"/>
      <c r="M1" s="7"/>
    </row>
    <row r="2" spans="1:18" ht="23.4" x14ac:dyDescent="0.45">
      <c r="A2" s="2"/>
      <c r="B2" s="28" t="s">
        <v>61</v>
      </c>
      <c r="C2" s="2"/>
      <c r="D2" s="2"/>
      <c r="E2" s="2"/>
      <c r="F2" s="2"/>
      <c r="G2" s="77" t="s">
        <v>62</v>
      </c>
      <c r="H2" s="2"/>
      <c r="I2" s="2"/>
      <c r="J2" s="2"/>
      <c r="K2" s="2"/>
      <c r="L2" s="33" t="s">
        <v>27</v>
      </c>
      <c r="M2" s="60"/>
      <c r="N2" s="64"/>
      <c r="O2" s="64"/>
    </row>
    <row r="3" spans="1:18" ht="14.7" customHeight="1" x14ac:dyDescent="0.3">
      <c r="A3" s="2"/>
      <c r="B3" s="115"/>
      <c r="C3" s="115"/>
      <c r="D3" s="115"/>
      <c r="E3" s="115"/>
      <c r="F3" s="115"/>
      <c r="G3" s="115"/>
      <c r="H3" s="115"/>
      <c r="I3" s="115"/>
      <c r="J3" s="2"/>
      <c r="K3" s="2"/>
      <c r="L3" s="22"/>
      <c r="M3" s="61"/>
      <c r="N3" s="65"/>
      <c r="O3" s="65"/>
    </row>
    <row r="4" spans="1:18" ht="14.7" customHeight="1" x14ac:dyDescent="0.3">
      <c r="A4" s="2"/>
      <c r="B4" s="115"/>
      <c r="C4" s="115"/>
      <c r="D4" s="115"/>
      <c r="E4" s="115"/>
      <c r="F4" s="115"/>
      <c r="G4" s="115"/>
      <c r="H4" s="115"/>
      <c r="I4" s="115"/>
      <c r="J4" s="2"/>
      <c r="K4" s="2"/>
      <c r="L4" s="22"/>
      <c r="M4" s="61"/>
      <c r="N4" s="65"/>
      <c r="O4" s="65"/>
    </row>
    <row r="5" spans="1:18" ht="15.6" customHeight="1" x14ac:dyDescent="0.4">
      <c r="A5" s="2"/>
      <c r="B5" s="32" t="s">
        <v>63</v>
      </c>
      <c r="C5" s="2"/>
      <c r="D5" s="2"/>
      <c r="E5" s="2"/>
      <c r="F5" s="41" t="s">
        <v>30</v>
      </c>
      <c r="G5" s="2"/>
      <c r="H5" s="101" t="s">
        <v>31</v>
      </c>
      <c r="I5" s="101"/>
      <c r="J5" s="101"/>
      <c r="K5" s="20"/>
      <c r="M5" s="7"/>
      <c r="N5" s="65"/>
      <c r="O5" s="65"/>
    </row>
    <row r="6" spans="1:18" ht="14.4" x14ac:dyDescent="0.3">
      <c r="A6" s="2"/>
      <c r="B6" s="15"/>
      <c r="C6" s="2"/>
      <c r="D6" s="2"/>
      <c r="E6" s="2"/>
      <c r="F6" s="2"/>
      <c r="G6" s="2"/>
      <c r="H6" s="2"/>
      <c r="I6" s="2"/>
      <c r="J6" s="2"/>
      <c r="K6" s="2"/>
      <c r="L6" s="20"/>
      <c r="M6" s="7"/>
      <c r="R6" s="66"/>
    </row>
    <row r="7" spans="1:18" ht="15.6" x14ac:dyDescent="0.3">
      <c r="A7" s="2"/>
      <c r="B7" s="108" t="s">
        <v>64</v>
      </c>
      <c r="C7" s="108"/>
      <c r="D7" s="108"/>
      <c r="E7" s="108"/>
      <c r="F7" s="108"/>
      <c r="G7" s="108"/>
      <c r="H7" s="6"/>
      <c r="I7" s="6"/>
      <c r="J7" s="2"/>
      <c r="K7" s="2"/>
      <c r="L7" s="20"/>
      <c r="M7" s="7"/>
      <c r="R7" s="67"/>
    </row>
    <row r="8" spans="1:18" ht="15" customHeight="1" x14ac:dyDescent="0.3">
      <c r="A8" s="2"/>
      <c r="B8" s="30"/>
      <c r="C8" s="102"/>
      <c r="D8" s="103"/>
      <c r="E8" s="103"/>
      <c r="F8" s="103"/>
      <c r="G8" s="104"/>
      <c r="H8" s="2"/>
      <c r="I8" s="2"/>
      <c r="J8" s="2"/>
      <c r="K8" s="2"/>
      <c r="L8" s="23" t="str">
        <f>IF(C8="yes",2,IF(C8="no",-2,"0"))</f>
        <v>0</v>
      </c>
      <c r="M8" s="7"/>
      <c r="N8" s="68"/>
      <c r="O8" s="69"/>
      <c r="R8" s="67"/>
    </row>
    <row r="9" spans="1:18" ht="15.6" x14ac:dyDescent="0.3">
      <c r="A9" s="2"/>
      <c r="B9" s="30"/>
      <c r="C9" s="30"/>
      <c r="D9" s="30"/>
      <c r="E9" s="30"/>
      <c r="F9" s="30"/>
      <c r="G9" s="30"/>
      <c r="H9" s="2"/>
      <c r="I9" s="2"/>
      <c r="J9" s="2"/>
      <c r="K9" s="2"/>
      <c r="L9" s="20"/>
      <c r="M9" s="7"/>
      <c r="N9" s="68"/>
      <c r="O9" s="69"/>
      <c r="R9" s="66"/>
    </row>
    <row r="10" spans="1:18" ht="15" customHeight="1" x14ac:dyDescent="0.3">
      <c r="A10" s="2"/>
      <c r="B10" s="57" t="s">
        <v>65</v>
      </c>
      <c r="C10" s="57"/>
      <c r="D10" s="57"/>
      <c r="E10" s="57"/>
      <c r="F10" s="57"/>
      <c r="G10" s="57"/>
      <c r="H10" s="57"/>
      <c r="I10" s="6"/>
      <c r="J10" s="2"/>
      <c r="K10" s="2"/>
      <c r="L10" s="20"/>
      <c r="M10" s="7"/>
      <c r="R10" s="66"/>
    </row>
    <row r="11" spans="1:18" ht="15.6" x14ac:dyDescent="0.3">
      <c r="A11" s="2"/>
      <c r="B11" s="31"/>
      <c r="C11" s="102"/>
      <c r="D11" s="103"/>
      <c r="E11" s="103"/>
      <c r="F11" s="103"/>
      <c r="G11" s="104"/>
      <c r="H11" s="2"/>
      <c r="I11" s="2"/>
      <c r="J11" s="2"/>
      <c r="K11" s="2"/>
      <c r="L11" s="23" t="str">
        <f>IF(C11="yes",2,IF(C11="no",-2,"0"))</f>
        <v>0</v>
      </c>
      <c r="M11" s="7"/>
      <c r="R11" s="66"/>
    </row>
    <row r="12" spans="1:18" ht="15.6" x14ac:dyDescent="0.3">
      <c r="A12" s="2"/>
      <c r="B12" s="30"/>
      <c r="C12" s="30"/>
      <c r="D12" s="30"/>
      <c r="E12" s="30"/>
      <c r="F12" s="30"/>
      <c r="G12" s="30"/>
      <c r="H12" s="2"/>
      <c r="I12" s="2"/>
      <c r="J12" s="2"/>
      <c r="K12" s="2"/>
      <c r="L12" s="20"/>
      <c r="M12" s="7"/>
      <c r="R12" s="66"/>
    </row>
    <row r="13" spans="1:18" ht="15.6" x14ac:dyDescent="0.3">
      <c r="A13" s="2"/>
      <c r="B13" s="29" t="s">
        <v>66</v>
      </c>
      <c r="C13" s="29"/>
      <c r="D13" s="29"/>
      <c r="E13" s="29"/>
      <c r="F13" s="29"/>
      <c r="G13" s="29"/>
      <c r="H13" s="6"/>
      <c r="I13" s="6"/>
      <c r="J13" s="2"/>
      <c r="K13" s="2"/>
      <c r="L13" s="20"/>
      <c r="M13" s="7"/>
      <c r="R13" s="66"/>
    </row>
    <row r="14" spans="1:18" ht="15.6" x14ac:dyDescent="0.3">
      <c r="A14" s="2"/>
      <c r="B14" s="31"/>
      <c r="C14" s="102"/>
      <c r="D14" s="103"/>
      <c r="E14" s="103"/>
      <c r="F14" s="103"/>
      <c r="G14" s="104"/>
      <c r="H14" s="2"/>
      <c r="I14" s="2"/>
      <c r="J14" s="2"/>
      <c r="K14" s="2"/>
      <c r="L14" s="23" t="str">
        <f>IF(C14="yes",2,IF(C14="no",-2,"0"))</f>
        <v>0</v>
      </c>
      <c r="M14" s="7"/>
      <c r="R14" s="67"/>
    </row>
    <row r="15" spans="1:18" thickBot="1" x14ac:dyDescent="0.35">
      <c r="A15" s="2"/>
      <c r="B15" s="9"/>
      <c r="C15" s="9"/>
      <c r="D15" s="9"/>
      <c r="E15" s="9"/>
      <c r="F15" s="9"/>
      <c r="G15" s="9"/>
      <c r="H15" s="9"/>
      <c r="I15" s="9"/>
      <c r="J15" s="9"/>
      <c r="K15" s="2"/>
      <c r="L15" s="22">
        <f>SUM(L8:L14)</f>
        <v>0</v>
      </c>
      <c r="M15" s="61"/>
      <c r="R15" s="66"/>
    </row>
    <row r="16" spans="1:18" ht="14.4" x14ac:dyDescent="0.3">
      <c r="A16" s="2"/>
      <c r="B16" s="2"/>
      <c r="C16" s="2"/>
      <c r="D16" s="2"/>
      <c r="E16" s="2"/>
      <c r="F16" s="2"/>
      <c r="G16" s="2"/>
      <c r="H16" s="2"/>
      <c r="I16" s="2"/>
      <c r="J16" s="2"/>
      <c r="K16" s="2"/>
      <c r="L16" s="22"/>
      <c r="M16" s="61"/>
      <c r="R16" s="66"/>
    </row>
    <row r="17" spans="1:18" ht="15.6" customHeight="1" x14ac:dyDescent="0.4">
      <c r="A17" s="2"/>
      <c r="B17" s="32" t="s">
        <v>67</v>
      </c>
      <c r="C17" s="2"/>
      <c r="D17" s="2"/>
      <c r="E17" s="2"/>
      <c r="F17" s="41" t="s">
        <v>30</v>
      </c>
      <c r="G17" s="2"/>
      <c r="H17" s="101" t="s">
        <v>31</v>
      </c>
      <c r="I17" s="101"/>
      <c r="J17" s="101"/>
      <c r="K17" s="2"/>
      <c r="L17" s="20"/>
      <c r="M17" s="7"/>
      <c r="R17" s="66"/>
    </row>
    <row r="18" spans="1:18" ht="13.95" customHeight="1" x14ac:dyDescent="0.3">
      <c r="A18" s="2"/>
      <c r="B18" s="2"/>
      <c r="C18" s="2"/>
      <c r="D18" s="2"/>
      <c r="E18" s="2"/>
      <c r="F18" s="2"/>
      <c r="G18" s="2"/>
      <c r="H18" s="2"/>
      <c r="I18" s="2"/>
      <c r="J18" s="2"/>
      <c r="K18" s="2"/>
      <c r="L18" s="20"/>
      <c r="M18" s="7"/>
    </row>
    <row r="19" spans="1:18" ht="13.95" customHeight="1" x14ac:dyDescent="0.35">
      <c r="A19" s="2"/>
      <c r="B19" s="120" t="s">
        <v>68</v>
      </c>
      <c r="C19" s="120"/>
      <c r="D19" s="120"/>
      <c r="E19" s="120"/>
      <c r="F19" s="120"/>
      <c r="G19" s="120"/>
      <c r="H19" s="2"/>
      <c r="I19" s="2"/>
      <c r="J19" s="2" t="s">
        <v>69</v>
      </c>
      <c r="K19" s="2"/>
      <c r="L19" s="20"/>
      <c r="M19" s="7"/>
    </row>
    <row r="20" spans="1:18" ht="13.95" customHeight="1" x14ac:dyDescent="0.3">
      <c r="A20" s="2"/>
      <c r="B20" s="2"/>
      <c r="C20" s="2"/>
      <c r="D20" s="2"/>
      <c r="E20" s="2"/>
      <c r="F20" s="2"/>
      <c r="G20" s="2"/>
      <c r="H20" s="2"/>
      <c r="I20" s="2"/>
      <c r="J20" s="2"/>
      <c r="K20" s="2"/>
      <c r="L20" s="20"/>
      <c r="M20" s="7"/>
    </row>
    <row r="21" spans="1:18" ht="13.95" customHeight="1" x14ac:dyDescent="0.3">
      <c r="A21" s="2"/>
      <c r="B21" s="2"/>
      <c r="C21" s="2"/>
      <c r="D21" s="2"/>
      <c r="E21" s="2"/>
      <c r="F21" s="2"/>
      <c r="G21" s="2"/>
      <c r="H21" s="2"/>
      <c r="I21" s="2"/>
      <c r="J21" s="2"/>
      <c r="K21" s="2"/>
      <c r="L21" s="20"/>
      <c r="M21" s="7"/>
    </row>
    <row r="22" spans="1:18" ht="13.95" customHeight="1" x14ac:dyDescent="0.3">
      <c r="A22" s="2"/>
      <c r="B22" s="2"/>
      <c r="C22" s="2"/>
      <c r="D22" s="2"/>
      <c r="E22" s="2"/>
      <c r="F22" s="2"/>
      <c r="G22" s="2"/>
      <c r="H22" s="2"/>
      <c r="I22" s="2"/>
      <c r="J22" s="2"/>
      <c r="K22" s="2"/>
      <c r="L22" s="20"/>
      <c r="M22" s="7"/>
    </row>
    <row r="23" spans="1:18" ht="13.95" customHeight="1" x14ac:dyDescent="0.3">
      <c r="A23" s="2"/>
      <c r="B23" s="2"/>
      <c r="C23" s="2"/>
      <c r="D23" s="2"/>
      <c r="E23" s="2"/>
      <c r="F23" s="2"/>
      <c r="G23" s="2"/>
      <c r="H23" s="2"/>
      <c r="I23" s="2"/>
      <c r="J23" s="2"/>
      <c r="K23" s="2"/>
      <c r="L23" s="20"/>
      <c r="M23" s="7"/>
    </row>
    <row r="24" spans="1:18" ht="13.95" customHeight="1" x14ac:dyDescent="0.3">
      <c r="A24" s="2"/>
      <c r="B24" s="2"/>
      <c r="C24" s="2"/>
      <c r="D24" s="2"/>
      <c r="E24" s="2"/>
      <c r="F24" s="2"/>
      <c r="G24" s="2"/>
      <c r="H24" s="2"/>
      <c r="I24" s="2"/>
      <c r="J24" s="2"/>
      <c r="K24" s="2"/>
      <c r="L24" s="20"/>
      <c r="M24" s="7"/>
    </row>
    <row r="25" spans="1:18" ht="13.95" customHeight="1" x14ac:dyDescent="0.3">
      <c r="A25" s="2"/>
      <c r="B25" s="2"/>
      <c r="C25" s="2"/>
      <c r="D25" s="2"/>
      <c r="E25" s="2"/>
      <c r="F25" s="2"/>
      <c r="G25" s="2"/>
      <c r="H25" s="2"/>
      <c r="I25" s="2"/>
      <c r="J25" s="2"/>
      <c r="K25" s="2"/>
      <c r="L25" s="20"/>
      <c r="M25" s="7"/>
    </row>
    <row r="26" spans="1:18" ht="13.95" customHeight="1" x14ac:dyDescent="0.3">
      <c r="A26" s="2"/>
      <c r="B26" s="2"/>
      <c r="C26" s="2"/>
      <c r="D26" s="2"/>
      <c r="E26" s="2"/>
      <c r="F26" s="2"/>
      <c r="G26" s="2"/>
      <c r="H26" s="2"/>
      <c r="I26" s="2"/>
      <c r="J26" s="2"/>
      <c r="K26" s="2"/>
      <c r="L26" s="20"/>
      <c r="M26" s="7"/>
    </row>
    <row r="27" spans="1:18" ht="13.95" customHeight="1" x14ac:dyDescent="0.3">
      <c r="A27" s="2"/>
      <c r="B27" s="2"/>
      <c r="C27" s="2"/>
      <c r="D27" s="2"/>
      <c r="E27" s="2"/>
      <c r="F27" s="2"/>
      <c r="G27" s="2"/>
      <c r="H27" s="2"/>
      <c r="I27" s="2"/>
      <c r="J27" s="2"/>
      <c r="K27" s="2"/>
      <c r="L27" s="20"/>
      <c r="M27" s="7"/>
    </row>
    <row r="28" spans="1:18" ht="13.95" customHeight="1" x14ac:dyDescent="0.3">
      <c r="A28" s="2"/>
      <c r="B28" s="2"/>
      <c r="C28" s="2"/>
      <c r="D28" s="2"/>
      <c r="E28" s="2"/>
      <c r="F28" s="2"/>
      <c r="G28" s="2"/>
      <c r="H28" s="2"/>
      <c r="I28" s="2"/>
      <c r="J28" s="2"/>
      <c r="K28" s="2"/>
      <c r="L28" s="20"/>
      <c r="M28" s="7"/>
    </row>
    <row r="29" spans="1:18" ht="13.95" customHeight="1" x14ac:dyDescent="0.3">
      <c r="A29" s="2"/>
      <c r="B29" s="2"/>
      <c r="C29" s="2"/>
      <c r="D29" s="2"/>
      <c r="E29" s="2"/>
      <c r="F29" s="2"/>
      <c r="G29" s="2"/>
      <c r="H29" s="2"/>
      <c r="I29" s="2"/>
      <c r="J29" s="2"/>
      <c r="K29" s="2"/>
      <c r="L29" s="20"/>
      <c r="M29" s="7"/>
    </row>
    <row r="30" spans="1:18" ht="13.95" customHeight="1" x14ac:dyDescent="0.3">
      <c r="A30" s="2"/>
      <c r="B30" s="2"/>
      <c r="C30" s="2"/>
      <c r="D30" s="2"/>
      <c r="E30" s="2"/>
      <c r="F30" s="2"/>
      <c r="G30" s="2"/>
      <c r="H30" s="2"/>
      <c r="I30" s="2"/>
      <c r="J30" s="2"/>
      <c r="K30" s="2"/>
      <c r="L30" s="20"/>
      <c r="M30" s="7"/>
    </row>
    <row r="31" spans="1:18" ht="13.95" customHeight="1" x14ac:dyDescent="0.3">
      <c r="A31" s="2"/>
      <c r="B31" s="2"/>
      <c r="C31" s="2"/>
      <c r="D31" s="2"/>
      <c r="E31" s="2"/>
      <c r="F31" s="2"/>
      <c r="G31" s="2"/>
      <c r="H31" s="2"/>
      <c r="I31" s="2"/>
      <c r="J31" s="2"/>
      <c r="K31" s="2"/>
      <c r="L31" s="20"/>
      <c r="M31" s="7"/>
    </row>
    <row r="32" spans="1:18" ht="13.95" customHeight="1" x14ac:dyDescent="0.3">
      <c r="A32" s="2"/>
      <c r="B32" s="2"/>
      <c r="C32" s="2"/>
      <c r="D32" s="2"/>
      <c r="E32" s="2"/>
      <c r="F32" s="2"/>
      <c r="G32" s="2"/>
      <c r="H32" s="2"/>
      <c r="I32" s="2"/>
      <c r="J32" s="2"/>
      <c r="K32" s="2"/>
      <c r="L32" s="20"/>
      <c r="M32" s="7"/>
    </row>
    <row r="33" spans="1:13" ht="13.95" customHeight="1" x14ac:dyDescent="0.3">
      <c r="A33" s="2"/>
      <c r="B33" s="2"/>
      <c r="C33" s="2"/>
      <c r="D33" s="2"/>
      <c r="E33" s="2"/>
      <c r="F33" s="2"/>
      <c r="G33" s="2"/>
      <c r="H33" s="2"/>
      <c r="I33" s="2"/>
      <c r="J33" s="2"/>
      <c r="K33" s="2"/>
      <c r="L33" s="20"/>
      <c r="M33" s="7"/>
    </row>
    <row r="34" spans="1:13" ht="13.95" customHeight="1" x14ac:dyDescent="0.3">
      <c r="A34" s="2"/>
      <c r="B34" s="2"/>
      <c r="C34" s="2"/>
      <c r="D34" s="2"/>
      <c r="E34" s="2"/>
      <c r="F34" s="2"/>
      <c r="G34" s="2"/>
      <c r="H34" s="2"/>
      <c r="I34" s="2"/>
      <c r="J34" s="2"/>
      <c r="K34" s="2"/>
      <c r="L34" s="20"/>
      <c r="M34" s="7"/>
    </row>
    <row r="35" spans="1:13" ht="13.95" customHeight="1" x14ac:dyDescent="0.3">
      <c r="A35" s="2"/>
      <c r="B35" s="2"/>
      <c r="C35" s="2"/>
      <c r="D35" s="2"/>
      <c r="E35" s="2"/>
      <c r="F35" s="2"/>
      <c r="G35" s="2"/>
      <c r="H35" s="2"/>
      <c r="I35" s="2"/>
      <c r="J35" s="2"/>
      <c r="K35" s="2"/>
      <c r="L35" s="20"/>
      <c r="M35" s="7"/>
    </row>
    <row r="36" spans="1:13" ht="13.95" customHeight="1" x14ac:dyDescent="0.3">
      <c r="A36" s="2"/>
      <c r="B36" s="2"/>
      <c r="C36" s="2"/>
      <c r="D36" s="2"/>
      <c r="E36" s="2"/>
      <c r="F36" s="2"/>
      <c r="G36" s="2"/>
      <c r="H36" s="2"/>
      <c r="I36" s="2"/>
      <c r="J36" s="2"/>
      <c r="K36" s="2"/>
      <c r="L36" s="20"/>
      <c r="M36" s="7"/>
    </row>
    <row r="37" spans="1:13" ht="13.95" customHeight="1" x14ac:dyDescent="0.3">
      <c r="A37" s="2"/>
      <c r="B37" s="2"/>
      <c r="C37" s="2"/>
      <c r="D37" s="2"/>
      <c r="E37" s="2"/>
      <c r="F37" s="2"/>
      <c r="G37" s="2"/>
      <c r="H37" s="2"/>
      <c r="I37" s="2"/>
      <c r="J37" s="2"/>
      <c r="K37" s="2"/>
      <c r="L37" s="20"/>
      <c r="M37" s="7"/>
    </row>
    <row r="38" spans="1:13" ht="13.95" customHeight="1" x14ac:dyDescent="0.3">
      <c r="A38" s="2"/>
      <c r="B38" s="2"/>
      <c r="C38" s="2"/>
      <c r="D38" s="2"/>
      <c r="E38" s="2"/>
      <c r="F38" s="2"/>
      <c r="G38" s="2"/>
      <c r="H38" s="2"/>
      <c r="I38" s="2"/>
      <c r="J38" s="2"/>
      <c r="K38" s="2"/>
      <c r="L38" s="20"/>
      <c r="M38" s="7"/>
    </row>
    <row r="39" spans="1:13" ht="13.95" customHeight="1" x14ac:dyDescent="0.3">
      <c r="A39" s="2"/>
      <c r="B39" s="2"/>
      <c r="C39" s="2"/>
      <c r="D39" s="2"/>
      <c r="E39" s="2"/>
      <c r="F39" s="2"/>
      <c r="G39" s="2"/>
      <c r="H39" s="2"/>
      <c r="I39" s="2"/>
      <c r="J39" s="2"/>
      <c r="K39" s="2"/>
      <c r="L39" s="20"/>
      <c r="M39" s="7"/>
    </row>
    <row r="40" spans="1:13" ht="13.95" customHeight="1" x14ac:dyDescent="0.3">
      <c r="A40" s="2"/>
      <c r="B40" s="2"/>
      <c r="C40" s="2"/>
      <c r="D40" s="2"/>
      <c r="E40" s="2"/>
      <c r="F40" s="2"/>
      <c r="G40" s="2"/>
      <c r="H40" s="2"/>
      <c r="I40" s="2"/>
      <c r="J40" s="2"/>
      <c r="K40" s="2"/>
      <c r="L40" s="20"/>
      <c r="M40" s="7"/>
    </row>
    <row r="41" spans="1:13" ht="15" customHeight="1" x14ac:dyDescent="0.3">
      <c r="A41" s="2"/>
      <c r="B41" s="110" t="s">
        <v>70</v>
      </c>
      <c r="C41" s="110"/>
      <c r="D41" s="110"/>
      <c r="E41" s="110"/>
      <c r="F41" s="110"/>
      <c r="G41" s="110"/>
      <c r="H41" s="110"/>
      <c r="I41" s="110"/>
      <c r="J41" s="2"/>
      <c r="K41" s="2"/>
      <c r="L41" s="20"/>
      <c r="M41" s="7"/>
    </row>
    <row r="42" spans="1:13" ht="15" customHeight="1" x14ac:dyDescent="0.3">
      <c r="A42" s="2"/>
      <c r="B42" s="30"/>
      <c r="C42" s="102"/>
      <c r="D42" s="103"/>
      <c r="E42" s="103"/>
      <c r="F42" s="103"/>
      <c r="G42" s="104"/>
      <c r="H42" s="30"/>
      <c r="I42" s="30"/>
      <c r="J42" s="2"/>
      <c r="K42" s="2"/>
      <c r="L42" s="23" t="str">
        <f>IF(C42="yes",2,IF(C42="no",-2,"0"))</f>
        <v>0</v>
      </c>
      <c r="M42" s="7"/>
    </row>
    <row r="43" spans="1:13" ht="15.6" x14ac:dyDescent="0.3">
      <c r="A43" s="2"/>
      <c r="B43" s="30"/>
      <c r="C43" s="30"/>
      <c r="D43" s="30"/>
      <c r="E43" s="30"/>
      <c r="F43" s="30"/>
      <c r="G43" s="30"/>
      <c r="H43" s="30"/>
      <c r="I43" s="30"/>
      <c r="J43" s="2"/>
      <c r="K43" s="2"/>
      <c r="L43" s="20"/>
      <c r="M43" s="7"/>
    </row>
    <row r="44" spans="1:13" ht="15.6" x14ac:dyDescent="0.3">
      <c r="A44" s="2"/>
      <c r="B44" s="29" t="s">
        <v>71</v>
      </c>
      <c r="C44" s="30"/>
      <c r="D44" s="30"/>
      <c r="E44" s="30"/>
      <c r="F44" s="30"/>
      <c r="G44" s="30"/>
      <c r="H44" s="30"/>
      <c r="I44" s="30"/>
      <c r="J44" s="2"/>
      <c r="K44" s="2"/>
      <c r="L44" s="20"/>
      <c r="M44" s="7"/>
    </row>
    <row r="45" spans="1:13" ht="14.7" customHeight="1" x14ac:dyDescent="0.3">
      <c r="A45" s="2"/>
      <c r="B45" s="31"/>
      <c r="C45" s="102"/>
      <c r="D45" s="103"/>
      <c r="E45" s="103"/>
      <c r="F45" s="103"/>
      <c r="G45" s="104"/>
      <c r="H45" s="31"/>
      <c r="I45" s="31"/>
      <c r="J45" s="2"/>
      <c r="K45" s="2"/>
      <c r="L45" s="23" t="b">
        <f>IF(C45="Mains - Green Tariff",2, IF(C45="Mains - Standard Tariff",0, IF(C45="Battery/Hybrid/Onsite renewables",-5, IF(C45="HVO - Biodiesel", -6, IF(C45="Diesel", -8)))))</f>
        <v>0</v>
      </c>
      <c r="M45" s="7"/>
    </row>
    <row r="46" spans="1:13" ht="15.6" x14ac:dyDescent="0.3">
      <c r="A46" s="2"/>
      <c r="B46" s="30"/>
      <c r="C46" s="30"/>
      <c r="D46" s="30"/>
      <c r="E46" s="30"/>
      <c r="F46" s="30"/>
      <c r="G46" s="30"/>
      <c r="H46" s="30"/>
      <c r="I46" s="30"/>
      <c r="J46" s="2"/>
      <c r="K46" s="2"/>
      <c r="L46" s="20"/>
      <c r="M46" s="7"/>
    </row>
    <row r="47" spans="1:13" ht="15.6" x14ac:dyDescent="0.3">
      <c r="A47" s="2"/>
      <c r="B47" s="108" t="s">
        <v>72</v>
      </c>
      <c r="C47" s="109"/>
      <c r="D47" s="109"/>
      <c r="E47" s="109"/>
      <c r="F47" s="109"/>
      <c r="G47" s="109"/>
      <c r="H47" s="29"/>
      <c r="I47" s="29"/>
      <c r="J47" s="2"/>
      <c r="K47" s="2"/>
      <c r="L47" s="20"/>
      <c r="M47" s="7"/>
    </row>
    <row r="48" spans="1:13" ht="15.6" customHeight="1" x14ac:dyDescent="0.3">
      <c r="A48" s="2"/>
      <c r="B48" s="30"/>
      <c r="C48" s="102"/>
      <c r="D48" s="103"/>
      <c r="E48" s="103"/>
      <c r="F48" s="103"/>
      <c r="G48" s="104"/>
      <c r="H48" s="30"/>
      <c r="I48" s="30"/>
      <c r="J48" s="2"/>
      <c r="K48" s="2"/>
      <c r="L48" s="23" t="str">
        <f>IF(C48="yes",2,IF(C48="no",-2,"0"))</f>
        <v>0</v>
      </c>
      <c r="M48" s="7"/>
    </row>
    <row r="49" spans="1:13" ht="15.6" x14ac:dyDescent="0.3">
      <c r="A49" s="2"/>
      <c r="B49" s="30"/>
      <c r="C49" s="30"/>
      <c r="D49" s="30"/>
      <c r="E49" s="30"/>
      <c r="F49" s="30"/>
      <c r="G49" s="30"/>
      <c r="H49" s="30"/>
      <c r="I49" s="30"/>
      <c r="J49" s="2"/>
      <c r="K49" s="2"/>
      <c r="L49" s="22">
        <f>SUM(L42:L48)</f>
        <v>0</v>
      </c>
      <c r="M49" s="61"/>
    </row>
    <row r="50" spans="1:13" ht="15.6" x14ac:dyDescent="0.3">
      <c r="A50" s="2"/>
      <c r="B50" s="29" t="s">
        <v>48</v>
      </c>
      <c r="C50" s="29" t="s">
        <v>73</v>
      </c>
      <c r="D50" s="30"/>
      <c r="E50" s="30"/>
      <c r="F50" s="30"/>
      <c r="G50" s="30"/>
      <c r="H50" s="30"/>
      <c r="I50" s="30"/>
      <c r="J50" s="2"/>
      <c r="K50" s="2"/>
      <c r="L50" s="20"/>
      <c r="M50" s="7"/>
    </row>
    <row r="51" spans="1:13" ht="45.6" customHeight="1" x14ac:dyDescent="0.3">
      <c r="A51" s="2"/>
      <c r="B51" s="30"/>
      <c r="C51" s="122"/>
      <c r="D51" s="123"/>
      <c r="E51" s="123"/>
      <c r="F51" s="123"/>
      <c r="G51" s="124"/>
      <c r="H51" s="30"/>
      <c r="I51" s="30"/>
      <c r="J51" s="2"/>
      <c r="K51" s="2"/>
      <c r="L51" s="23" t="s">
        <v>69</v>
      </c>
      <c r="M51" s="7"/>
    </row>
    <row r="52" spans="1:13" thickBot="1" x14ac:dyDescent="0.35">
      <c r="A52" s="2"/>
      <c r="B52" s="9"/>
      <c r="C52" s="9"/>
      <c r="D52" s="9"/>
      <c r="E52" s="9"/>
      <c r="F52" s="9"/>
      <c r="G52" s="9"/>
      <c r="H52" s="9"/>
      <c r="I52" s="9"/>
      <c r="J52" s="9"/>
      <c r="K52" s="2"/>
      <c r="L52" s="22">
        <f>SUM(L42:L48)</f>
        <v>0</v>
      </c>
      <c r="M52" s="61"/>
    </row>
    <row r="53" spans="1:13" ht="14.4" x14ac:dyDescent="0.3">
      <c r="A53" s="2"/>
      <c r="B53" s="2"/>
      <c r="C53" s="2"/>
      <c r="D53" s="2"/>
      <c r="E53" s="2"/>
      <c r="F53" s="2"/>
      <c r="G53" s="2"/>
      <c r="H53" s="2"/>
      <c r="I53" s="2"/>
      <c r="J53" s="2"/>
      <c r="K53" s="2"/>
      <c r="L53" s="22"/>
      <c r="M53" s="61"/>
    </row>
    <row r="54" spans="1:13" ht="15.6" customHeight="1" x14ac:dyDescent="0.4">
      <c r="A54" s="2"/>
      <c r="B54" s="32" t="s">
        <v>74</v>
      </c>
      <c r="C54" s="2"/>
      <c r="D54" s="2"/>
      <c r="E54" s="2"/>
      <c r="F54" s="41" t="s">
        <v>30</v>
      </c>
      <c r="G54" s="2"/>
      <c r="H54" s="101" t="s">
        <v>31</v>
      </c>
      <c r="I54" s="101"/>
      <c r="J54" s="101"/>
      <c r="K54" s="2"/>
      <c r="L54" s="22"/>
      <c r="M54" s="61"/>
    </row>
    <row r="55" spans="1:13" ht="14.4" x14ac:dyDescent="0.3">
      <c r="A55" s="2"/>
      <c r="B55" s="2"/>
      <c r="C55" s="2"/>
      <c r="D55" s="2"/>
      <c r="E55" s="2"/>
      <c r="F55" s="2"/>
      <c r="G55" s="2"/>
      <c r="H55" s="2"/>
      <c r="I55" s="2"/>
      <c r="J55" s="2"/>
      <c r="K55" s="2"/>
      <c r="L55" s="20"/>
      <c r="M55" s="7"/>
    </row>
    <row r="56" spans="1:13" ht="15.6" x14ac:dyDescent="0.3">
      <c r="A56" s="2"/>
      <c r="B56" s="110" t="s">
        <v>75</v>
      </c>
      <c r="C56" s="110"/>
      <c r="D56" s="110"/>
      <c r="E56" s="110"/>
      <c r="F56" s="110"/>
      <c r="G56" s="110"/>
      <c r="H56" s="110"/>
      <c r="I56" s="110"/>
      <c r="J56" s="2"/>
      <c r="K56" s="2"/>
      <c r="L56" s="20"/>
      <c r="M56" s="7"/>
    </row>
    <row r="57" spans="1:13" ht="14.7" customHeight="1" x14ac:dyDescent="0.3">
      <c r="A57" s="2"/>
      <c r="B57" s="30"/>
      <c r="C57" s="102"/>
      <c r="D57" s="103"/>
      <c r="E57" s="103"/>
      <c r="F57" s="103"/>
      <c r="G57" s="104"/>
      <c r="H57" s="30"/>
      <c r="I57" s="30"/>
      <c r="J57" s="2"/>
      <c r="K57" s="2"/>
      <c r="L57" s="23" t="str">
        <f>IF(C57="yes",1,IF(C57="no",-2,"0"))</f>
        <v>0</v>
      </c>
      <c r="M57" s="7"/>
    </row>
    <row r="58" spans="1:13" ht="15.6" x14ac:dyDescent="0.3">
      <c r="A58" s="2"/>
      <c r="B58" s="30"/>
      <c r="C58" s="30"/>
      <c r="D58" s="30"/>
      <c r="E58" s="30"/>
      <c r="F58" s="30"/>
      <c r="G58" s="30"/>
      <c r="H58" s="30"/>
      <c r="I58" s="30"/>
      <c r="J58" s="2"/>
      <c r="K58" s="2"/>
      <c r="L58" s="20"/>
      <c r="M58" s="7"/>
    </row>
    <row r="59" spans="1:13" ht="15.6" x14ac:dyDescent="0.3">
      <c r="A59" s="2"/>
      <c r="B59" s="29" t="s">
        <v>76</v>
      </c>
      <c r="C59" s="30"/>
      <c r="D59" s="30"/>
      <c r="E59" s="30"/>
      <c r="F59" s="30"/>
      <c r="G59" s="30"/>
      <c r="H59" s="30"/>
      <c r="I59" s="30"/>
      <c r="J59" s="2"/>
      <c r="K59" s="2"/>
      <c r="L59" s="20"/>
      <c r="M59" s="7"/>
    </row>
    <row r="60" spans="1:13" ht="15.6" x14ac:dyDescent="0.3">
      <c r="A60" s="2"/>
      <c r="B60" s="31"/>
      <c r="C60" s="116"/>
      <c r="D60" s="117"/>
      <c r="E60" s="117"/>
      <c r="F60" s="117"/>
      <c r="G60" s="118"/>
      <c r="H60" s="31"/>
      <c r="I60" s="31"/>
      <c r="J60" s="2"/>
      <c r="K60" s="2"/>
      <c r="L60" s="23">
        <f>IF(C60="Yes",2,IF(C60="No",-2,0))</f>
        <v>0</v>
      </c>
      <c r="M60" s="7"/>
    </row>
    <row r="61" spans="1:13" ht="15" customHeight="1" x14ac:dyDescent="0.3">
      <c r="A61" s="2"/>
      <c r="B61" s="30"/>
      <c r="C61" s="30"/>
      <c r="D61" s="30"/>
      <c r="E61" s="30"/>
      <c r="F61" s="30"/>
      <c r="G61" s="30"/>
      <c r="H61" s="30"/>
      <c r="I61" s="30"/>
      <c r="J61" s="2"/>
      <c r="K61" s="2"/>
      <c r="L61" s="20"/>
      <c r="M61" s="7"/>
    </row>
    <row r="62" spans="1:13" ht="15" customHeight="1" x14ac:dyDescent="0.3">
      <c r="A62" s="2"/>
      <c r="B62" s="29" t="s">
        <v>77</v>
      </c>
      <c r="C62" s="34"/>
      <c r="D62" s="34"/>
      <c r="E62" s="34"/>
      <c r="F62" s="34"/>
      <c r="G62" s="34"/>
      <c r="H62" s="29"/>
      <c r="I62" s="29"/>
      <c r="J62" s="2"/>
      <c r="K62" s="2"/>
      <c r="L62" s="20"/>
      <c r="M62" s="7"/>
    </row>
    <row r="63" spans="1:13" ht="14.7" customHeight="1" x14ac:dyDescent="0.3">
      <c r="A63" s="2"/>
      <c r="B63" s="30"/>
      <c r="C63" s="116"/>
      <c r="D63" s="117"/>
      <c r="E63" s="117"/>
      <c r="F63" s="117"/>
      <c r="G63" s="118"/>
      <c r="H63" s="30"/>
      <c r="I63" s="30"/>
      <c r="J63" s="2"/>
      <c r="K63" s="2"/>
      <c r="L63" s="23" t="str">
        <f>IF(C63="yes",1,IF(C63="no",-2,"0"))</f>
        <v>0</v>
      </c>
      <c r="M63" s="7"/>
    </row>
    <row r="64" spans="1:13" thickBot="1" x14ac:dyDescent="0.35">
      <c r="A64" s="2"/>
      <c r="B64" s="9"/>
      <c r="C64" s="9"/>
      <c r="D64" s="9"/>
      <c r="E64" s="9"/>
      <c r="F64" s="9"/>
      <c r="G64" s="9"/>
      <c r="H64" s="9"/>
      <c r="I64" s="9"/>
      <c r="J64" s="9"/>
      <c r="K64" s="2"/>
      <c r="L64" s="22">
        <f>SUM(L57:L63)</f>
        <v>0</v>
      </c>
      <c r="M64" s="61"/>
    </row>
    <row r="65" spans="1:13" ht="14.4" x14ac:dyDescent="0.3">
      <c r="A65" s="2"/>
      <c r="B65" s="2"/>
      <c r="C65" s="2"/>
      <c r="D65" s="2"/>
      <c r="E65" s="2"/>
      <c r="F65" s="2"/>
      <c r="G65" s="2"/>
      <c r="H65" s="2"/>
      <c r="I65" s="2"/>
      <c r="J65" s="2"/>
      <c r="K65" s="2"/>
      <c r="L65" s="20"/>
      <c r="M65" s="7"/>
    </row>
    <row r="66" spans="1:13" ht="15.6" customHeight="1" x14ac:dyDescent="0.4">
      <c r="A66" s="2"/>
      <c r="B66" s="32" t="s">
        <v>78</v>
      </c>
      <c r="C66" s="2"/>
      <c r="D66" s="2"/>
      <c r="E66" s="2"/>
      <c r="F66" s="41" t="s">
        <v>30</v>
      </c>
      <c r="G66" s="2"/>
      <c r="H66" s="101" t="s">
        <v>31</v>
      </c>
      <c r="I66" s="101"/>
      <c r="J66" s="101"/>
      <c r="K66" s="2"/>
      <c r="L66" s="22"/>
      <c r="M66" s="61"/>
    </row>
    <row r="67" spans="1:13" ht="14.4" x14ac:dyDescent="0.3">
      <c r="A67" s="2"/>
      <c r="B67" s="2"/>
      <c r="C67" s="2"/>
      <c r="D67" s="2"/>
      <c r="E67" s="2"/>
      <c r="F67" s="2"/>
      <c r="G67" s="2"/>
      <c r="H67" s="2"/>
      <c r="I67" s="2"/>
      <c r="J67" s="2"/>
      <c r="K67" s="2"/>
      <c r="L67" s="20"/>
      <c r="M67" s="7"/>
    </row>
    <row r="68" spans="1:13" ht="15.6" x14ac:dyDescent="0.3">
      <c r="A68" s="2"/>
      <c r="B68" s="29" t="s">
        <v>79</v>
      </c>
      <c r="C68" s="29"/>
      <c r="D68" s="29"/>
      <c r="E68" s="29"/>
      <c r="F68" s="29"/>
      <c r="G68" s="29"/>
      <c r="H68" s="29"/>
      <c r="I68" s="29"/>
      <c r="J68" s="2"/>
      <c r="K68" s="2"/>
      <c r="L68" s="20"/>
      <c r="M68" s="7"/>
    </row>
    <row r="69" spans="1:13" ht="15.6" x14ac:dyDescent="0.3">
      <c r="A69" s="2"/>
      <c r="B69" s="30"/>
      <c r="C69" s="102"/>
      <c r="D69" s="103"/>
      <c r="E69" s="103"/>
      <c r="F69" s="103"/>
      <c r="G69" s="104"/>
      <c r="H69" s="30"/>
      <c r="I69" s="30"/>
      <c r="J69" s="2"/>
      <c r="K69" s="2"/>
      <c r="L69" s="23">
        <f>IF(C69="Yes",2,IF(C69="No",-2,))</f>
        <v>0</v>
      </c>
      <c r="M69" s="7"/>
    </row>
    <row r="70" spans="1:13" ht="15.6" x14ac:dyDescent="0.3">
      <c r="A70" s="2"/>
      <c r="B70" s="30"/>
      <c r="C70" s="30"/>
      <c r="D70" s="30"/>
      <c r="E70" s="30"/>
      <c r="F70" s="30"/>
      <c r="G70" s="30"/>
      <c r="H70" s="30"/>
      <c r="I70" s="30"/>
      <c r="J70" s="2"/>
      <c r="K70" s="2"/>
      <c r="L70" s="20"/>
      <c r="M70" s="7"/>
    </row>
    <row r="71" spans="1:13" ht="15.6" x14ac:dyDescent="0.3">
      <c r="A71" s="2"/>
      <c r="B71" s="29" t="s">
        <v>80</v>
      </c>
      <c r="C71" s="30"/>
      <c r="D71" s="30"/>
      <c r="E71" s="30"/>
      <c r="F71" s="30"/>
      <c r="G71" s="30"/>
      <c r="H71" s="30"/>
      <c r="I71" s="30"/>
      <c r="J71" s="2"/>
      <c r="K71" s="2"/>
      <c r="L71" s="20"/>
      <c r="M71" s="7"/>
    </row>
    <row r="72" spans="1:13" ht="15.6" x14ac:dyDescent="0.3">
      <c r="A72" s="2"/>
      <c r="B72" s="31"/>
      <c r="C72" s="102"/>
      <c r="D72" s="103"/>
      <c r="E72" s="103"/>
      <c r="F72" s="103"/>
      <c r="G72" s="104"/>
      <c r="H72" s="31"/>
      <c r="I72" s="31"/>
      <c r="J72" s="2"/>
      <c r="K72" s="2"/>
      <c r="L72" s="23" t="str">
        <f>IF(C72="yes",1,IF(C72="no",-2,"0"))</f>
        <v>0</v>
      </c>
      <c r="M72" s="7"/>
    </row>
    <row r="73" spans="1:13" ht="15.6" x14ac:dyDescent="0.3">
      <c r="A73" s="2"/>
      <c r="B73" s="30"/>
      <c r="C73" s="30"/>
      <c r="D73" s="30"/>
      <c r="E73" s="30"/>
      <c r="F73" s="30"/>
      <c r="G73" s="30"/>
      <c r="H73" s="30"/>
      <c r="I73" s="30"/>
      <c r="J73" s="2"/>
      <c r="K73" s="2"/>
      <c r="L73" s="20"/>
      <c r="M73" s="7"/>
    </row>
    <row r="74" spans="1:13" ht="15.6" x14ac:dyDescent="0.3">
      <c r="A74" s="2"/>
      <c r="B74" s="29" t="s">
        <v>81</v>
      </c>
      <c r="C74" s="34"/>
      <c r="D74" s="34"/>
      <c r="E74" s="34"/>
      <c r="F74" s="34"/>
      <c r="G74" s="34"/>
      <c r="H74" s="29"/>
      <c r="I74" s="29"/>
      <c r="J74" s="2"/>
      <c r="K74" s="2"/>
      <c r="L74" s="20"/>
      <c r="M74" s="7"/>
    </row>
    <row r="75" spans="1:13" ht="15.6" x14ac:dyDescent="0.3">
      <c r="A75" s="2"/>
      <c r="B75" s="30"/>
      <c r="C75" s="102"/>
      <c r="D75" s="103"/>
      <c r="E75" s="103"/>
      <c r="F75" s="103"/>
      <c r="G75" s="104"/>
      <c r="H75" s="30"/>
      <c r="I75" s="30"/>
      <c r="J75" s="2"/>
      <c r="K75" s="2"/>
      <c r="L75" s="23" t="str">
        <f>IF(C75="yes",1,IF(C75="no",-2,"0"))</f>
        <v>0</v>
      </c>
      <c r="M75" s="7"/>
    </row>
    <row r="76" spans="1:13" ht="15.6" x14ac:dyDescent="0.3">
      <c r="A76" s="2"/>
      <c r="B76" s="30"/>
      <c r="C76" s="30"/>
      <c r="D76" s="30"/>
      <c r="E76" s="30"/>
      <c r="F76" s="30"/>
      <c r="G76" s="30"/>
      <c r="H76" s="30"/>
      <c r="I76" s="30"/>
      <c r="J76" s="2"/>
      <c r="K76" s="2"/>
      <c r="L76" s="22">
        <f>SUM(L69:L75)</f>
        <v>0</v>
      </c>
      <c r="M76" s="61"/>
    </row>
    <row r="77" spans="1:13" ht="15.6" x14ac:dyDescent="0.3">
      <c r="A77" s="2"/>
      <c r="B77" s="29" t="s">
        <v>48</v>
      </c>
      <c r="C77" s="29" t="s">
        <v>82</v>
      </c>
      <c r="D77" s="30"/>
      <c r="E77" s="30"/>
      <c r="F77" s="30"/>
      <c r="G77" s="30"/>
      <c r="H77" s="30"/>
      <c r="I77" s="30"/>
      <c r="J77" s="2"/>
      <c r="K77" s="2"/>
      <c r="L77" s="20"/>
      <c r="M77" s="7"/>
    </row>
    <row r="78" spans="1:13" ht="45.6" customHeight="1" x14ac:dyDescent="0.3">
      <c r="A78" s="2"/>
      <c r="B78" s="30"/>
      <c r="C78" s="122"/>
      <c r="D78" s="123"/>
      <c r="E78" s="123"/>
      <c r="F78" s="123"/>
      <c r="G78" s="124"/>
      <c r="H78" s="30"/>
      <c r="I78" s="30"/>
      <c r="J78" s="2"/>
      <c r="K78" s="2"/>
      <c r="L78" s="23" t="s">
        <v>69</v>
      </c>
      <c r="M78" s="7"/>
    </row>
    <row r="79" spans="1:13" thickBot="1" x14ac:dyDescent="0.35">
      <c r="A79" s="2"/>
      <c r="B79" s="9"/>
      <c r="C79" s="9"/>
      <c r="D79" s="9"/>
      <c r="E79" s="9"/>
      <c r="F79" s="9"/>
      <c r="G79" s="9"/>
      <c r="H79" s="9"/>
      <c r="I79" s="9"/>
      <c r="J79" s="9"/>
      <c r="K79" s="2"/>
      <c r="L79" s="22">
        <f>SUM(L69:L75)</f>
        <v>0</v>
      </c>
      <c r="M79" s="61"/>
    </row>
    <row r="80" spans="1:13" ht="15" customHeight="1" x14ac:dyDescent="0.3">
      <c r="A80" s="2"/>
      <c r="B80" s="2"/>
      <c r="C80" s="2"/>
      <c r="D80" s="2"/>
      <c r="E80" s="2"/>
      <c r="F80" s="2"/>
      <c r="G80" s="2"/>
      <c r="H80" s="2"/>
      <c r="I80" s="2"/>
      <c r="J80" s="2"/>
      <c r="K80" s="2"/>
      <c r="L80" s="20"/>
      <c r="M80" s="7"/>
    </row>
    <row r="81" spans="1:14" ht="15.6" customHeight="1" x14ac:dyDescent="0.4">
      <c r="A81" s="2"/>
      <c r="B81" s="32" t="s">
        <v>83</v>
      </c>
      <c r="C81" s="2"/>
      <c r="D81" s="2"/>
      <c r="E81" s="2"/>
      <c r="F81" s="41" t="s">
        <v>30</v>
      </c>
      <c r="G81" s="2"/>
      <c r="H81" s="101" t="s">
        <v>31</v>
      </c>
      <c r="I81" s="101"/>
      <c r="J81" s="101"/>
      <c r="K81" s="2"/>
      <c r="L81" s="22"/>
      <c r="M81" s="61"/>
    </row>
    <row r="82" spans="1:14" ht="14.4" x14ac:dyDescent="0.3">
      <c r="A82" s="2"/>
      <c r="B82" s="119"/>
      <c r="C82" s="119"/>
      <c r="D82" s="2"/>
      <c r="E82" s="2"/>
      <c r="F82" s="2"/>
      <c r="G82" s="2"/>
      <c r="H82" s="2"/>
      <c r="I82" s="2"/>
      <c r="J82" s="2"/>
      <c r="K82" s="2"/>
      <c r="L82" s="20"/>
      <c r="M82" s="7"/>
    </row>
    <row r="83" spans="1:14" ht="21" x14ac:dyDescent="0.4">
      <c r="A83" s="2"/>
      <c r="B83" s="16"/>
      <c r="C83" s="121" t="s">
        <v>84</v>
      </c>
      <c r="D83" s="121"/>
      <c r="E83" s="121"/>
      <c r="F83" s="121"/>
      <c r="G83" s="121"/>
      <c r="H83" s="121"/>
      <c r="I83" s="121"/>
      <c r="J83" s="2"/>
      <c r="K83" s="2"/>
      <c r="L83" s="20"/>
      <c r="M83" s="7"/>
    </row>
    <row r="84" spans="1:14" ht="14.4" x14ac:dyDescent="0.3">
      <c r="A84" s="2"/>
      <c r="B84" s="16"/>
      <c r="C84" s="16"/>
      <c r="D84" s="2"/>
      <c r="E84" s="2"/>
      <c r="F84" s="2"/>
      <c r="G84" s="2"/>
      <c r="H84" s="2"/>
      <c r="I84" s="2"/>
      <c r="J84" s="2"/>
      <c r="K84" s="2"/>
      <c r="L84" s="20"/>
      <c r="M84" s="7"/>
    </row>
    <row r="85" spans="1:14" ht="14.4" x14ac:dyDescent="0.3">
      <c r="A85" s="2"/>
      <c r="B85" s="16"/>
      <c r="C85" s="16"/>
      <c r="D85" s="2"/>
      <c r="E85" s="2"/>
      <c r="F85" s="2"/>
      <c r="G85" s="2"/>
      <c r="H85" s="2"/>
      <c r="I85" s="2"/>
      <c r="J85" s="2"/>
      <c r="K85" s="2"/>
      <c r="L85" s="20"/>
      <c r="M85" s="7"/>
    </row>
    <row r="86" spans="1:14" ht="14.4" x14ac:dyDescent="0.3">
      <c r="A86" s="2"/>
      <c r="B86" s="16"/>
      <c r="C86" s="16"/>
      <c r="D86" s="2"/>
      <c r="E86" s="2"/>
      <c r="F86" s="2"/>
      <c r="G86" s="2"/>
      <c r="H86" s="2"/>
      <c r="I86" s="2"/>
      <c r="J86" s="2"/>
      <c r="K86" s="2"/>
      <c r="L86" s="20"/>
      <c r="M86" s="7"/>
    </row>
    <row r="87" spans="1:14" ht="14.4" x14ac:dyDescent="0.3">
      <c r="A87" s="2"/>
      <c r="B87" s="16"/>
      <c r="C87" s="16"/>
      <c r="D87" s="2"/>
      <c r="E87" s="2"/>
      <c r="F87" s="2"/>
      <c r="G87" s="2"/>
      <c r="H87" s="2"/>
      <c r="I87" s="2"/>
      <c r="J87" s="2"/>
      <c r="K87" s="2"/>
      <c r="L87" s="20"/>
      <c r="M87" s="7"/>
    </row>
    <row r="88" spans="1:14" ht="14.4" x14ac:dyDescent="0.3">
      <c r="A88" s="2"/>
      <c r="B88" s="16"/>
      <c r="C88" s="16"/>
      <c r="D88" s="2"/>
      <c r="E88" s="2"/>
      <c r="F88" s="2"/>
      <c r="G88" s="2"/>
      <c r="H88" s="2"/>
      <c r="I88" s="2"/>
      <c r="J88" s="2"/>
      <c r="K88" s="2"/>
      <c r="L88" s="20"/>
      <c r="M88" s="7"/>
    </row>
    <row r="89" spans="1:14" ht="14.4" x14ac:dyDescent="0.3">
      <c r="A89" s="2"/>
      <c r="B89" s="16"/>
      <c r="C89" s="16"/>
      <c r="D89" s="2"/>
      <c r="E89" s="2"/>
      <c r="F89" s="2"/>
      <c r="G89" s="2"/>
      <c r="H89" s="2"/>
      <c r="I89" s="2"/>
      <c r="J89" s="2"/>
      <c r="K89" s="2"/>
      <c r="L89" s="20"/>
      <c r="M89" s="7"/>
    </row>
    <row r="90" spans="1:14" ht="14.4" x14ac:dyDescent="0.3">
      <c r="A90" s="2"/>
      <c r="B90" s="16"/>
      <c r="C90" s="16"/>
      <c r="D90" s="2"/>
      <c r="E90" s="2"/>
      <c r="F90" s="2"/>
      <c r="G90" s="2"/>
      <c r="H90" s="2"/>
      <c r="I90" s="2"/>
      <c r="J90" s="2"/>
      <c r="K90" s="2"/>
      <c r="L90" s="20"/>
      <c r="M90" s="7"/>
      <c r="N90" s="13"/>
    </row>
    <row r="91" spans="1:14" ht="14.4" x14ac:dyDescent="0.3">
      <c r="A91" s="2"/>
      <c r="B91" s="16"/>
      <c r="C91" s="16"/>
      <c r="D91" s="2"/>
      <c r="E91" s="2"/>
      <c r="F91" s="2"/>
      <c r="G91" s="2"/>
      <c r="H91" s="2"/>
      <c r="I91" s="2"/>
      <c r="J91" s="2"/>
      <c r="K91" s="2"/>
      <c r="L91" s="20"/>
      <c r="M91" s="7"/>
    </row>
    <row r="92" spans="1:14" ht="14.4" x14ac:dyDescent="0.3">
      <c r="A92" s="2"/>
      <c r="B92" s="16"/>
      <c r="C92" s="16"/>
      <c r="D92" s="2"/>
      <c r="E92" s="2"/>
      <c r="F92" s="2"/>
      <c r="G92" s="2"/>
      <c r="H92" s="2"/>
      <c r="I92" s="2"/>
      <c r="J92" s="2"/>
      <c r="K92" s="2"/>
      <c r="L92" s="20"/>
      <c r="M92" s="7"/>
    </row>
    <row r="93" spans="1:14" ht="14.4" x14ac:dyDescent="0.3">
      <c r="A93" s="2"/>
      <c r="B93" s="16"/>
      <c r="C93" s="16"/>
      <c r="D93" s="2"/>
      <c r="E93" s="2"/>
      <c r="F93" s="2"/>
      <c r="G93" s="2"/>
      <c r="H93" s="2"/>
      <c r="I93" s="2"/>
      <c r="J93" s="2"/>
      <c r="K93" s="2"/>
      <c r="L93" s="20"/>
      <c r="M93" s="7"/>
    </row>
    <row r="94" spans="1:14" ht="14.4" x14ac:dyDescent="0.3">
      <c r="A94" s="2"/>
      <c r="B94" s="16"/>
      <c r="C94" s="16"/>
      <c r="D94" s="2"/>
      <c r="E94" s="2"/>
      <c r="F94" s="2"/>
      <c r="G94" s="2"/>
      <c r="H94" s="2"/>
      <c r="I94" s="2"/>
      <c r="J94" s="2"/>
      <c r="K94" s="2"/>
      <c r="L94" s="20"/>
      <c r="M94" s="7"/>
    </row>
    <row r="95" spans="1:14" ht="14.4" x14ac:dyDescent="0.3">
      <c r="A95" s="2"/>
      <c r="B95" s="16"/>
      <c r="C95" s="16"/>
      <c r="D95" s="2"/>
      <c r="E95" s="2"/>
      <c r="F95" s="2"/>
      <c r="G95" s="2"/>
      <c r="H95" s="2"/>
      <c r="I95" s="2"/>
      <c r="J95" s="2"/>
      <c r="K95" s="2"/>
      <c r="L95" s="20"/>
      <c r="M95" s="7"/>
    </row>
    <row r="96" spans="1:14" ht="14.4" x14ac:dyDescent="0.3">
      <c r="A96" s="2"/>
      <c r="B96" s="16"/>
      <c r="C96" s="16"/>
      <c r="D96" s="2"/>
      <c r="E96" s="2"/>
      <c r="F96" s="2"/>
      <c r="G96" s="2"/>
      <c r="H96" s="2"/>
      <c r="I96" s="2"/>
      <c r="J96" s="2"/>
      <c r="K96" s="2"/>
      <c r="L96" s="20"/>
      <c r="M96" s="7"/>
    </row>
    <row r="97" spans="1:13" ht="15" customHeight="1" x14ac:dyDescent="0.3">
      <c r="A97" s="2"/>
      <c r="B97" s="16"/>
      <c r="C97" s="16"/>
      <c r="D97" s="2"/>
      <c r="E97" s="2"/>
      <c r="F97" s="2"/>
      <c r="G97" s="2"/>
      <c r="H97" s="2"/>
      <c r="I97" s="2"/>
      <c r="J97" s="2"/>
      <c r="K97" s="2"/>
      <c r="L97" s="20"/>
      <c r="M97" s="7"/>
    </row>
    <row r="98" spans="1:13" ht="15" customHeight="1" x14ac:dyDescent="0.3">
      <c r="A98" s="2"/>
      <c r="B98" s="16"/>
      <c r="C98" s="16"/>
      <c r="D98" s="2"/>
      <c r="E98" s="2"/>
      <c r="F98" s="2"/>
      <c r="G98" s="2"/>
      <c r="H98" s="2"/>
      <c r="I98" s="2"/>
      <c r="J98" s="2"/>
      <c r="K98" s="2"/>
      <c r="L98" s="20"/>
      <c r="M98" s="7"/>
    </row>
    <row r="99" spans="1:13" ht="15" customHeight="1" x14ac:dyDescent="0.3">
      <c r="A99" s="2"/>
      <c r="B99" s="16"/>
      <c r="C99" s="16"/>
      <c r="D99" s="2"/>
      <c r="E99" s="2"/>
      <c r="F99" s="2"/>
      <c r="G99" s="2"/>
      <c r="H99" s="2"/>
      <c r="I99" s="2"/>
      <c r="J99" s="2"/>
      <c r="K99" s="2"/>
      <c r="L99" s="20"/>
      <c r="M99" s="7"/>
    </row>
    <row r="100" spans="1:13" ht="14.4" x14ac:dyDescent="0.3">
      <c r="A100" s="2"/>
      <c r="B100" s="16"/>
      <c r="C100" s="16"/>
      <c r="D100" s="2"/>
      <c r="E100" s="2"/>
      <c r="F100" s="2"/>
      <c r="G100" s="2"/>
      <c r="H100" s="2"/>
      <c r="I100" s="2"/>
      <c r="J100" s="2"/>
      <c r="K100" s="2"/>
      <c r="L100" s="20"/>
      <c r="M100" s="7"/>
    </row>
    <row r="101" spans="1:13" ht="14.4" x14ac:dyDescent="0.3">
      <c r="A101" s="2"/>
      <c r="B101" s="16"/>
      <c r="C101" s="16"/>
      <c r="D101" s="2"/>
      <c r="E101" s="2"/>
      <c r="F101" s="2"/>
      <c r="G101" s="2"/>
      <c r="H101" s="2"/>
      <c r="I101" s="2"/>
      <c r="J101" s="2"/>
      <c r="K101" s="2"/>
      <c r="L101" s="20"/>
      <c r="M101" s="7"/>
    </row>
    <row r="102" spans="1:13" ht="14.4" x14ac:dyDescent="0.3">
      <c r="A102" s="2"/>
      <c r="B102" s="16"/>
      <c r="C102" s="16"/>
      <c r="D102" s="2"/>
      <c r="E102" s="2"/>
      <c r="F102" s="2"/>
      <c r="G102" s="2"/>
      <c r="H102" s="2"/>
      <c r="I102" s="2"/>
      <c r="J102" s="2"/>
      <c r="K102" s="2"/>
      <c r="L102" s="20"/>
      <c r="M102" s="7"/>
    </row>
    <row r="103" spans="1:13" ht="14.4" x14ac:dyDescent="0.3">
      <c r="A103" s="2"/>
      <c r="B103" s="16"/>
      <c r="C103" s="16"/>
      <c r="D103" s="2"/>
      <c r="E103" s="2"/>
      <c r="F103" s="2"/>
      <c r="G103" s="2"/>
      <c r="H103" s="2"/>
      <c r="I103" s="2"/>
      <c r="J103" s="2"/>
      <c r="K103" s="2"/>
      <c r="L103" s="20"/>
      <c r="M103" s="7"/>
    </row>
    <row r="104" spans="1:13" ht="14.4" x14ac:dyDescent="0.3">
      <c r="A104" s="2"/>
      <c r="B104" s="16"/>
      <c r="C104" s="16"/>
      <c r="D104" s="2"/>
      <c r="E104" s="2"/>
      <c r="F104" s="2"/>
      <c r="G104" s="2"/>
      <c r="H104" s="2"/>
      <c r="I104" s="2"/>
      <c r="J104" s="2"/>
      <c r="K104" s="2"/>
      <c r="L104" s="20"/>
      <c r="M104" s="7"/>
    </row>
    <row r="105" spans="1:13" ht="14.4" x14ac:dyDescent="0.3">
      <c r="A105" s="2"/>
      <c r="B105" s="16"/>
      <c r="C105" s="16"/>
      <c r="D105" s="2"/>
      <c r="E105" s="2"/>
      <c r="F105" s="2"/>
      <c r="G105" s="2"/>
      <c r="H105" s="2"/>
      <c r="I105" s="2"/>
      <c r="J105" s="2"/>
      <c r="K105" s="2"/>
      <c r="L105" s="20"/>
      <c r="M105" s="7"/>
    </row>
    <row r="106" spans="1:13" ht="14.4" x14ac:dyDescent="0.3">
      <c r="A106" s="2"/>
      <c r="B106" s="16"/>
      <c r="C106" s="16"/>
      <c r="D106" s="2"/>
      <c r="E106" s="2"/>
      <c r="F106" s="2"/>
      <c r="G106" s="2"/>
      <c r="H106" s="2"/>
      <c r="I106" s="2"/>
      <c r="J106" s="2"/>
      <c r="K106" s="2"/>
      <c r="L106" s="20"/>
      <c r="M106" s="7"/>
    </row>
    <row r="107" spans="1:13" ht="14.4" x14ac:dyDescent="0.3">
      <c r="A107" s="2"/>
      <c r="B107" s="16"/>
      <c r="C107" s="16"/>
      <c r="D107" s="2"/>
      <c r="E107" s="2"/>
      <c r="F107" s="2"/>
      <c r="G107" s="2"/>
      <c r="H107" s="2"/>
      <c r="I107" s="2"/>
      <c r="J107" s="2"/>
      <c r="K107" s="2"/>
      <c r="L107" s="20"/>
      <c r="M107" s="7"/>
    </row>
    <row r="108" spans="1:13" ht="15.6" x14ac:dyDescent="0.3">
      <c r="A108" s="2"/>
      <c r="B108" s="110" t="s">
        <v>85</v>
      </c>
      <c r="C108" s="110"/>
      <c r="D108" s="110"/>
      <c r="E108" s="110"/>
      <c r="F108" s="110"/>
      <c r="G108" s="110"/>
      <c r="H108" s="110"/>
      <c r="I108" s="110"/>
      <c r="J108" s="2"/>
      <c r="K108" s="2"/>
      <c r="L108" s="20"/>
      <c r="M108" s="7"/>
    </row>
    <row r="109" spans="1:13" ht="15" customHeight="1" x14ac:dyDescent="0.3">
      <c r="A109" s="2"/>
      <c r="B109" s="30"/>
      <c r="C109" s="102"/>
      <c r="D109" s="103"/>
      <c r="E109" s="103"/>
      <c r="F109" s="103"/>
      <c r="G109" s="104"/>
      <c r="H109" s="30"/>
      <c r="I109" s="30"/>
      <c r="J109" s="2"/>
      <c r="K109" s="2"/>
      <c r="L109" s="23" t="str">
        <f>IF(C109="yes",1,IF(C109="no",-4,"0"))</f>
        <v>0</v>
      </c>
      <c r="M109" s="7"/>
    </row>
    <row r="110" spans="1:13" ht="15.6" x14ac:dyDescent="0.3">
      <c r="A110" s="2"/>
      <c r="B110" s="30"/>
      <c r="C110" s="30"/>
      <c r="D110" s="30"/>
      <c r="E110" s="30"/>
      <c r="F110" s="30"/>
      <c r="G110" s="30"/>
      <c r="H110" s="30"/>
      <c r="I110" s="30"/>
      <c r="J110" s="2"/>
      <c r="K110" s="2"/>
      <c r="L110" s="20"/>
      <c r="M110" s="7"/>
    </row>
    <row r="111" spans="1:13" ht="15.6" x14ac:dyDescent="0.3">
      <c r="A111" s="2"/>
      <c r="B111" s="29" t="s">
        <v>86</v>
      </c>
      <c r="C111" s="30"/>
      <c r="D111" s="30"/>
      <c r="E111" s="30"/>
      <c r="F111" s="30"/>
      <c r="G111" s="30"/>
      <c r="H111" s="30"/>
      <c r="I111" s="30"/>
      <c r="J111" s="2"/>
      <c r="K111" s="2"/>
      <c r="L111" s="20"/>
      <c r="M111" s="7"/>
    </row>
    <row r="112" spans="1:13" ht="15.6" x14ac:dyDescent="0.3">
      <c r="A112" s="2"/>
      <c r="B112" s="31"/>
      <c r="C112" s="102"/>
      <c r="D112" s="103"/>
      <c r="E112" s="103"/>
      <c r="F112" s="103"/>
      <c r="G112" s="104"/>
      <c r="H112" s="31"/>
      <c r="I112" s="31"/>
      <c r="J112" s="2"/>
      <c r="K112" s="2"/>
      <c r="L112" s="23" t="str">
        <f>IF(C112="Yes",-3,IF(C112="No",2,"0"))</f>
        <v>0</v>
      </c>
      <c r="M112" s="7"/>
    </row>
    <row r="113" spans="1:13" ht="15.6" x14ac:dyDescent="0.3">
      <c r="A113" s="2"/>
      <c r="B113" s="30"/>
      <c r="C113" s="30"/>
      <c r="D113" s="30"/>
      <c r="E113" s="30"/>
      <c r="F113" s="30"/>
      <c r="G113" s="30"/>
      <c r="H113" s="30"/>
      <c r="I113" s="30"/>
      <c r="J113" s="2"/>
      <c r="K113" s="2"/>
      <c r="L113" s="20"/>
      <c r="M113" s="7"/>
    </row>
    <row r="114" spans="1:13" ht="15" customHeight="1" x14ac:dyDescent="0.3">
      <c r="A114" s="2"/>
      <c r="B114" s="108" t="s">
        <v>87</v>
      </c>
      <c r="C114" s="109"/>
      <c r="D114" s="109"/>
      <c r="E114" s="109"/>
      <c r="F114" s="109"/>
      <c r="G114" s="109"/>
      <c r="H114" s="29"/>
      <c r="I114" s="29"/>
      <c r="J114" s="2"/>
      <c r="K114" s="2"/>
      <c r="L114" s="20"/>
      <c r="M114" s="7"/>
    </row>
    <row r="115" spans="1:13" ht="15.6" x14ac:dyDescent="0.3">
      <c r="A115" s="2"/>
      <c r="B115" s="30"/>
      <c r="C115" s="102"/>
      <c r="D115" s="103"/>
      <c r="E115" s="103"/>
      <c r="F115" s="103"/>
      <c r="G115" s="104"/>
      <c r="H115" s="30"/>
      <c r="I115" s="30"/>
      <c r="J115" s="2"/>
      <c r="K115" s="2"/>
      <c r="L115" s="23" t="str">
        <f>IF(C115="yes",1,IF(C115="no",-1,"0"))</f>
        <v>0</v>
      </c>
      <c r="M115" s="7"/>
    </row>
    <row r="116" spans="1:13" ht="15.6" x14ac:dyDescent="0.3">
      <c r="A116" s="2"/>
      <c r="B116" s="30"/>
      <c r="C116" s="30"/>
      <c r="D116" s="30"/>
      <c r="E116" s="30"/>
      <c r="F116" s="30"/>
      <c r="G116" s="30"/>
      <c r="H116" s="30"/>
      <c r="I116" s="30"/>
      <c r="J116" s="2"/>
      <c r="K116" s="2"/>
      <c r="L116" s="22">
        <f>SUM(L109:L115)</f>
        <v>0</v>
      </c>
      <c r="M116" s="61"/>
    </row>
    <row r="117" spans="1:13" ht="15.6" x14ac:dyDescent="0.3">
      <c r="A117" s="2"/>
      <c r="B117" s="29" t="s">
        <v>48</v>
      </c>
      <c r="C117" s="29" t="s">
        <v>88</v>
      </c>
      <c r="D117" s="30"/>
      <c r="E117" s="30"/>
      <c r="F117" s="30"/>
      <c r="G117" s="30"/>
      <c r="H117" s="30"/>
      <c r="I117" s="30"/>
      <c r="J117" s="2"/>
      <c r="K117" s="2"/>
      <c r="L117" s="20"/>
      <c r="M117" s="7"/>
    </row>
    <row r="118" spans="1:13" ht="45.6" customHeight="1" x14ac:dyDescent="0.3">
      <c r="A118" s="2"/>
      <c r="B118" s="30"/>
      <c r="C118" s="122"/>
      <c r="D118" s="123"/>
      <c r="E118" s="123"/>
      <c r="F118" s="123"/>
      <c r="G118" s="124"/>
      <c r="H118" s="30"/>
      <c r="I118" s="30"/>
      <c r="J118" s="2"/>
      <c r="K118" s="2"/>
      <c r="L118" s="23" t="s">
        <v>69</v>
      </c>
      <c r="M118" s="7"/>
    </row>
    <row r="119" spans="1:13" thickBot="1" x14ac:dyDescent="0.35">
      <c r="A119" s="2"/>
      <c r="B119" s="9"/>
      <c r="C119" s="9"/>
      <c r="D119" s="9"/>
      <c r="E119" s="9"/>
      <c r="F119" s="9"/>
      <c r="G119" s="9"/>
      <c r="H119" s="9"/>
      <c r="I119" s="9"/>
      <c r="J119" s="9"/>
      <c r="K119" s="2"/>
      <c r="L119" s="22">
        <f>SUM(L109:L115)</f>
        <v>0</v>
      </c>
      <c r="M119" s="61"/>
    </row>
    <row r="120" spans="1:13" ht="14.4" x14ac:dyDescent="0.3">
      <c r="A120" s="2"/>
      <c r="B120" s="2"/>
      <c r="C120" s="2"/>
      <c r="D120" s="2"/>
      <c r="E120" s="2"/>
      <c r="F120" s="2"/>
      <c r="G120" s="2"/>
      <c r="H120" s="2"/>
      <c r="I120" s="2"/>
      <c r="J120" s="2"/>
      <c r="K120" s="2"/>
      <c r="L120" s="20"/>
      <c r="M120" s="7"/>
    </row>
    <row r="121" spans="1:13" ht="14.4" customHeight="1" x14ac:dyDescent="0.4">
      <c r="A121" s="2"/>
      <c r="B121" s="32" t="s">
        <v>89</v>
      </c>
      <c r="C121" s="2"/>
      <c r="D121" s="2"/>
      <c r="E121" s="2"/>
      <c r="F121" s="41" t="s">
        <v>30</v>
      </c>
      <c r="G121" s="2"/>
      <c r="H121" s="101" t="s">
        <v>31</v>
      </c>
      <c r="I121" s="101"/>
      <c r="J121" s="101"/>
      <c r="K121" s="2"/>
      <c r="L121" s="22"/>
      <c r="M121" s="61"/>
    </row>
    <row r="122" spans="1:13" ht="14.4" customHeight="1" x14ac:dyDescent="0.3">
      <c r="A122" s="2"/>
      <c r="B122" s="2"/>
      <c r="C122" s="2"/>
      <c r="D122" s="2"/>
      <c r="E122" s="2"/>
      <c r="F122" s="2"/>
      <c r="G122" s="2"/>
      <c r="H122" s="2"/>
      <c r="I122" s="2"/>
      <c r="J122" s="2"/>
      <c r="K122" s="2"/>
      <c r="L122" s="20"/>
      <c r="M122" s="7"/>
    </row>
    <row r="123" spans="1:13" ht="15.6" x14ac:dyDescent="0.3">
      <c r="A123" s="2"/>
      <c r="B123" s="110" t="s">
        <v>90</v>
      </c>
      <c r="C123" s="110"/>
      <c r="D123" s="110"/>
      <c r="E123" s="110"/>
      <c r="F123" s="110"/>
      <c r="G123" s="110"/>
      <c r="H123" s="110"/>
      <c r="I123" s="110"/>
      <c r="J123" s="2"/>
      <c r="K123" s="2"/>
      <c r="L123" s="20"/>
      <c r="M123" s="7"/>
    </row>
    <row r="124" spans="1:13" ht="15.6" x14ac:dyDescent="0.3">
      <c r="A124" s="2"/>
      <c r="B124" s="30"/>
      <c r="C124" s="102"/>
      <c r="D124" s="103"/>
      <c r="E124" s="103"/>
      <c r="F124" s="103"/>
      <c r="G124" s="104"/>
      <c r="H124" s="30"/>
      <c r="I124" s="30"/>
      <c r="J124" s="2"/>
      <c r="K124" s="2"/>
      <c r="L124" s="23" t="str">
        <f>IF(C124="yes",2,IF(C124="no",-2,"0"))</f>
        <v>0</v>
      </c>
      <c r="M124" s="7"/>
    </row>
    <row r="125" spans="1:13" ht="15.6" x14ac:dyDescent="0.3">
      <c r="A125" s="2"/>
      <c r="B125" s="30"/>
      <c r="C125" s="30"/>
      <c r="D125" s="30"/>
      <c r="E125" s="30"/>
      <c r="F125" s="30"/>
      <c r="G125" s="30"/>
      <c r="H125" s="30"/>
      <c r="I125" s="30"/>
      <c r="J125" s="2"/>
      <c r="K125" s="2"/>
      <c r="L125" s="20"/>
      <c r="M125" s="7"/>
    </row>
    <row r="126" spans="1:13" ht="15.6" x14ac:dyDescent="0.3">
      <c r="A126" s="2"/>
      <c r="B126" s="29" t="s">
        <v>91</v>
      </c>
      <c r="C126" s="30"/>
      <c r="D126" s="30"/>
      <c r="E126" s="30"/>
      <c r="F126" s="30"/>
      <c r="G126" s="30"/>
      <c r="H126" s="30"/>
      <c r="I126" s="30"/>
      <c r="J126" s="2"/>
      <c r="K126" s="2"/>
      <c r="L126" s="20"/>
      <c r="M126" s="7"/>
    </row>
    <row r="127" spans="1:13" ht="15.6" x14ac:dyDescent="0.3">
      <c r="A127" s="2"/>
      <c r="B127" s="31"/>
      <c r="C127" s="102"/>
      <c r="D127" s="103"/>
      <c r="E127" s="103"/>
      <c r="F127" s="103"/>
      <c r="G127" s="104"/>
      <c r="H127" s="31"/>
      <c r="I127" s="31"/>
      <c r="J127" s="2"/>
      <c r="K127" s="2"/>
      <c r="L127" s="23" t="str">
        <f>IF(C127="no",-2,IF(C127="yes",2,"0"))</f>
        <v>0</v>
      </c>
      <c r="M127" s="7"/>
    </row>
    <row r="128" spans="1:13" ht="15.6" x14ac:dyDescent="0.3">
      <c r="A128" s="2"/>
      <c r="B128" s="30"/>
      <c r="C128" s="30"/>
      <c r="D128" s="30"/>
      <c r="E128" s="30"/>
      <c r="F128" s="30"/>
      <c r="G128" s="30"/>
      <c r="H128" s="30"/>
      <c r="I128" s="30"/>
      <c r="J128" s="2"/>
      <c r="K128" s="2"/>
      <c r="L128" s="20"/>
      <c r="M128" s="7"/>
    </row>
    <row r="129" spans="1:13" ht="15.6" x14ac:dyDescent="0.3">
      <c r="A129" s="2"/>
      <c r="B129" s="108" t="s">
        <v>92</v>
      </c>
      <c r="C129" s="109"/>
      <c r="D129" s="109"/>
      <c r="E129" s="109"/>
      <c r="F129" s="109"/>
      <c r="G129" s="109"/>
      <c r="H129" s="29"/>
      <c r="I129" s="29"/>
      <c r="J129" s="2"/>
      <c r="K129" s="2"/>
      <c r="L129" s="20"/>
      <c r="M129" s="7"/>
    </row>
    <row r="130" spans="1:13" ht="15.6" x14ac:dyDescent="0.3">
      <c r="A130" s="2"/>
      <c r="B130" s="30"/>
      <c r="C130" s="102"/>
      <c r="D130" s="103"/>
      <c r="E130" s="103"/>
      <c r="F130" s="103"/>
      <c r="G130" s="104"/>
      <c r="H130" s="30"/>
      <c r="I130" s="30"/>
      <c r="J130" s="2"/>
      <c r="K130" s="2"/>
      <c r="L130" s="23" t="str">
        <f>IF(C130="yes",2,IF(C130="no",-2,"0"))</f>
        <v>0</v>
      </c>
      <c r="M130" s="7"/>
    </row>
    <row r="131" spans="1:13" thickBot="1" x14ac:dyDescent="0.35">
      <c r="A131" s="2"/>
      <c r="B131" s="9"/>
      <c r="C131" s="9"/>
      <c r="D131" s="9"/>
      <c r="E131" s="9"/>
      <c r="F131" s="9"/>
      <c r="G131" s="9"/>
      <c r="H131" s="9"/>
      <c r="I131" s="9"/>
      <c r="J131" s="9"/>
      <c r="K131" s="2"/>
      <c r="L131" s="22">
        <f>SUM(L124:L130)</f>
        <v>0</v>
      </c>
      <c r="M131" s="61"/>
    </row>
    <row r="132" spans="1:13" ht="14.4" x14ac:dyDescent="0.3">
      <c r="A132" s="2"/>
      <c r="B132" s="2"/>
      <c r="C132" s="2"/>
      <c r="D132" s="2"/>
      <c r="E132" s="2"/>
      <c r="F132" s="2"/>
      <c r="G132" s="2"/>
      <c r="H132" s="2"/>
      <c r="I132" s="2"/>
      <c r="J132" s="2"/>
      <c r="K132" s="2"/>
      <c r="L132" s="22"/>
      <c r="M132" s="61"/>
    </row>
    <row r="133" spans="1:13" ht="15.6" customHeight="1" x14ac:dyDescent="0.4">
      <c r="A133" s="2"/>
      <c r="B133" s="32" t="s">
        <v>93</v>
      </c>
      <c r="C133" s="2"/>
      <c r="D133" s="2"/>
      <c r="E133" s="2"/>
      <c r="F133" s="41" t="s">
        <v>30</v>
      </c>
      <c r="G133" s="2"/>
      <c r="H133" s="101" t="s">
        <v>31</v>
      </c>
      <c r="I133" s="101"/>
      <c r="J133" s="101"/>
      <c r="K133" s="2"/>
      <c r="L133" s="22"/>
      <c r="M133" s="61"/>
    </row>
    <row r="134" spans="1:13" ht="14.4" x14ac:dyDescent="0.3">
      <c r="A134" s="2"/>
      <c r="B134" s="2"/>
      <c r="C134" s="2"/>
      <c r="D134" s="2"/>
      <c r="E134" s="2"/>
      <c r="F134" s="2"/>
      <c r="G134" s="2"/>
      <c r="H134" s="2"/>
      <c r="I134" s="2"/>
      <c r="J134" s="2"/>
      <c r="K134" s="2"/>
      <c r="L134" s="20"/>
      <c r="M134" s="7"/>
    </row>
    <row r="135" spans="1:13" ht="15.6" customHeight="1" x14ac:dyDescent="0.3">
      <c r="A135" s="2"/>
      <c r="B135" s="110" t="s">
        <v>94</v>
      </c>
      <c r="C135" s="110"/>
      <c r="D135" s="110"/>
      <c r="E135" s="110"/>
      <c r="F135" s="110"/>
      <c r="G135" s="110"/>
      <c r="H135" s="110"/>
      <c r="I135" s="110"/>
      <c r="J135" s="2"/>
      <c r="K135" s="2"/>
      <c r="L135" s="20"/>
      <c r="M135" s="7"/>
    </row>
    <row r="136" spans="1:13" ht="15.6" x14ac:dyDescent="0.3">
      <c r="A136" s="2"/>
      <c r="B136" s="30"/>
      <c r="C136" s="102"/>
      <c r="D136" s="103"/>
      <c r="E136" s="103"/>
      <c r="F136" s="103"/>
      <c r="G136" s="104"/>
      <c r="H136" s="30"/>
      <c r="I136" s="30"/>
      <c r="J136" s="2"/>
      <c r="K136" s="2"/>
      <c r="L136" s="23" t="str">
        <f>IF(C136="yes",1,IF(C136="no",-2,"0"))</f>
        <v>0</v>
      </c>
      <c r="M136" s="7"/>
    </row>
    <row r="137" spans="1:13" ht="15.6" x14ac:dyDescent="0.3">
      <c r="A137" s="2"/>
      <c r="B137" s="30"/>
      <c r="C137" s="30"/>
      <c r="D137" s="30"/>
      <c r="E137" s="30"/>
      <c r="F137" s="30"/>
      <c r="G137" s="30"/>
      <c r="H137" s="30"/>
      <c r="I137" s="30"/>
      <c r="J137" s="2"/>
      <c r="K137" s="2"/>
      <c r="L137" s="20"/>
      <c r="M137" s="7"/>
    </row>
    <row r="138" spans="1:13" ht="15.6" x14ac:dyDescent="0.3">
      <c r="A138" s="2"/>
      <c r="B138" s="29" t="s">
        <v>95</v>
      </c>
      <c r="C138" s="30"/>
      <c r="D138" s="30"/>
      <c r="E138" s="30"/>
      <c r="F138" s="30"/>
      <c r="G138" s="30"/>
      <c r="H138" s="30"/>
      <c r="I138" s="30"/>
      <c r="J138" s="2"/>
      <c r="K138" s="2"/>
      <c r="L138" s="20"/>
      <c r="M138" s="7"/>
    </row>
    <row r="139" spans="1:13" ht="15.6" x14ac:dyDescent="0.3">
      <c r="A139" s="2"/>
      <c r="B139" s="31"/>
      <c r="C139" s="102"/>
      <c r="D139" s="103"/>
      <c r="E139" s="103"/>
      <c r="F139" s="103"/>
      <c r="G139" s="104"/>
      <c r="H139" s="31"/>
      <c r="I139" s="31"/>
      <c r="J139" s="2"/>
      <c r="K139" s="2"/>
      <c r="L139" s="23" t="str">
        <f>IF(C139="yes",5,IF(C139="no",0,"0"))</f>
        <v>0</v>
      </c>
      <c r="M139" s="7"/>
    </row>
    <row r="140" spans="1:13" ht="15.6" x14ac:dyDescent="0.3">
      <c r="A140" s="2"/>
      <c r="B140" s="30"/>
      <c r="C140" s="30"/>
      <c r="D140" s="30"/>
      <c r="E140" s="30"/>
      <c r="F140" s="30"/>
      <c r="G140" s="30"/>
      <c r="H140" s="30"/>
      <c r="I140" s="30"/>
      <c r="J140" s="2"/>
      <c r="K140" s="2"/>
      <c r="L140" s="20"/>
      <c r="M140" s="7"/>
    </row>
    <row r="141" spans="1:13" ht="15.6" x14ac:dyDescent="0.3">
      <c r="A141" s="2"/>
      <c r="B141" s="29" t="s">
        <v>96</v>
      </c>
      <c r="C141" s="34"/>
      <c r="D141" s="34"/>
      <c r="E141" s="34"/>
      <c r="F141" s="34"/>
      <c r="G141" s="34"/>
      <c r="H141" s="29"/>
      <c r="I141" s="29"/>
      <c r="J141" s="2"/>
      <c r="K141" s="2"/>
      <c r="L141" s="20"/>
      <c r="M141" s="7"/>
    </row>
    <row r="142" spans="1:13" ht="15.6" x14ac:dyDescent="0.3">
      <c r="A142" s="2"/>
      <c r="B142" s="30"/>
      <c r="C142" s="102"/>
      <c r="D142" s="103"/>
      <c r="E142" s="103"/>
      <c r="F142" s="103"/>
      <c r="G142" s="104"/>
      <c r="H142" s="30"/>
      <c r="I142" s="30"/>
      <c r="J142" s="2"/>
      <c r="K142" s="2"/>
      <c r="L142" s="23" t="str">
        <f>IF(C142="Yes",1,IF(C142="No",-2,"0"))</f>
        <v>0</v>
      </c>
      <c r="M142" s="7"/>
    </row>
    <row r="143" spans="1:13" ht="15.6" x14ac:dyDescent="0.3">
      <c r="A143" s="2"/>
      <c r="B143" s="30"/>
      <c r="C143" s="30"/>
      <c r="D143" s="30"/>
      <c r="E143" s="30"/>
      <c r="F143" s="30"/>
      <c r="G143" s="30"/>
      <c r="H143" s="30"/>
      <c r="I143" s="30"/>
      <c r="J143" s="2"/>
      <c r="K143" s="2"/>
      <c r="L143" s="22">
        <f>SUM(L136:L142)</f>
        <v>0</v>
      </c>
      <c r="M143" s="61"/>
    </row>
    <row r="144" spans="1:13" ht="15.6" x14ac:dyDescent="0.3">
      <c r="A144" s="2"/>
      <c r="B144" s="29" t="s">
        <v>48</v>
      </c>
      <c r="C144" s="29" t="s">
        <v>97</v>
      </c>
      <c r="D144" s="30"/>
      <c r="E144" s="30"/>
      <c r="F144" s="30"/>
      <c r="G144" s="30"/>
      <c r="H144" s="30"/>
      <c r="I144" s="30"/>
      <c r="J144" s="2"/>
      <c r="K144" s="2"/>
      <c r="L144" s="20"/>
      <c r="M144" s="7"/>
    </row>
    <row r="145" spans="1:13" ht="45.6" customHeight="1" x14ac:dyDescent="0.3">
      <c r="A145" s="2"/>
      <c r="B145" s="30"/>
      <c r="C145" s="122"/>
      <c r="D145" s="123"/>
      <c r="E145" s="123"/>
      <c r="F145" s="123"/>
      <c r="G145" s="124"/>
      <c r="H145" s="30"/>
      <c r="I145" s="30"/>
      <c r="J145" s="2"/>
      <c r="K145" s="2"/>
      <c r="L145" s="23" t="s">
        <v>69</v>
      </c>
      <c r="M145" s="7"/>
    </row>
    <row r="146" spans="1:13" thickBot="1" x14ac:dyDescent="0.35">
      <c r="A146" s="2"/>
      <c r="B146" s="9"/>
      <c r="C146" s="9"/>
      <c r="D146" s="9"/>
      <c r="E146" s="9"/>
      <c r="F146" s="9"/>
      <c r="G146" s="9"/>
      <c r="H146" s="9"/>
      <c r="I146" s="9"/>
      <c r="J146" s="9"/>
      <c r="K146" s="2"/>
      <c r="L146" s="20"/>
      <c r="M146" s="7"/>
    </row>
    <row r="147" spans="1:13" ht="14.4" x14ac:dyDescent="0.3">
      <c r="A147" s="2"/>
      <c r="B147" s="2"/>
      <c r="C147" s="2"/>
      <c r="D147" s="2"/>
      <c r="E147" s="2"/>
      <c r="F147" s="2"/>
      <c r="G147" s="2"/>
      <c r="H147" s="2"/>
      <c r="I147" s="2"/>
      <c r="J147" s="2"/>
      <c r="K147" s="2"/>
      <c r="L147" s="20"/>
      <c r="M147" s="7"/>
    </row>
    <row r="148" spans="1:13" ht="18" x14ac:dyDescent="0.35">
      <c r="A148" s="2"/>
      <c r="B148" s="2"/>
      <c r="C148" s="12" t="s">
        <v>98</v>
      </c>
      <c r="D148" s="2"/>
      <c r="E148" s="2"/>
      <c r="F148" s="2"/>
      <c r="G148" s="2"/>
      <c r="H148" s="2"/>
      <c r="I148" s="2"/>
      <c r="J148" s="2"/>
      <c r="K148" s="2"/>
      <c r="L148" s="20"/>
      <c r="M148" s="7"/>
    </row>
    <row r="149" spans="1:13" ht="14.4" x14ac:dyDescent="0.3">
      <c r="A149" s="2"/>
      <c r="B149" s="2"/>
      <c r="C149" s="2"/>
      <c r="D149" s="2"/>
      <c r="E149" s="2"/>
      <c r="F149" s="2"/>
      <c r="G149" s="2"/>
      <c r="H149" s="2"/>
      <c r="I149" s="2"/>
      <c r="J149" s="2"/>
      <c r="K149" s="2"/>
      <c r="M149" s="7"/>
    </row>
    <row r="150" spans="1:13" ht="14.4" x14ac:dyDescent="0.3"/>
    <row r="152" spans="1:13" ht="14.4" x14ac:dyDescent="0.3"/>
    <row r="153" spans="1:13" ht="14.4" x14ac:dyDescent="0.3"/>
    <row r="154" spans="1:13" ht="14.4" x14ac:dyDescent="0.3"/>
    <row r="155" spans="1:13" ht="14.4" x14ac:dyDescent="0.3"/>
    <row r="156" spans="1:13" ht="14.4" x14ac:dyDescent="0.3"/>
    <row r="157" spans="1:13" ht="14.4" x14ac:dyDescent="0.3"/>
    <row r="158" spans="1:13" ht="14.4" x14ac:dyDescent="0.3"/>
    <row r="159" spans="1:13" ht="14.4" x14ac:dyDescent="0.3"/>
    <row r="160" spans="1:13" ht="14.4" x14ac:dyDescent="0.3"/>
    <row r="161" ht="14.4" x14ac:dyDescent="0.3"/>
    <row r="162" ht="14.4" x14ac:dyDescent="0.3"/>
    <row r="163" ht="14.4" x14ac:dyDescent="0.3"/>
  </sheetData>
  <sheetProtection algorithmName="SHA-512" hashValue="6aaJFMUmZXm+zBqIwt/8Ji9l3vJFggAuqjeiM1XmxtX7ysvZrudQVwRv7wjDwM3o9y6srV6b0MgoQMYewa0RGQ==" saltValue="sa9ouVU70s9s+PsENYkq5A==" spinCount="100000" sheet="1" objects="1" scenarios="1" selectLockedCells="1"/>
  <mergeCells count="45">
    <mergeCell ref="C142:G142"/>
    <mergeCell ref="C145:G145"/>
    <mergeCell ref="C136:G136"/>
    <mergeCell ref="H133:J133"/>
    <mergeCell ref="C112:G112"/>
    <mergeCell ref="B114:G114"/>
    <mergeCell ref="C115:G115"/>
    <mergeCell ref="B123:I123"/>
    <mergeCell ref="C124:G124"/>
    <mergeCell ref="C118:G118"/>
    <mergeCell ref="C127:G127"/>
    <mergeCell ref="B129:G129"/>
    <mergeCell ref="C130:G130"/>
    <mergeCell ref="B135:I135"/>
    <mergeCell ref="C139:G139"/>
    <mergeCell ref="H17:J17"/>
    <mergeCell ref="C109:G109"/>
    <mergeCell ref="C63:G63"/>
    <mergeCell ref="C69:G69"/>
    <mergeCell ref="C72:G72"/>
    <mergeCell ref="H66:J66"/>
    <mergeCell ref="H81:J81"/>
    <mergeCell ref="C75:G75"/>
    <mergeCell ref="B82:C82"/>
    <mergeCell ref="B108:I108"/>
    <mergeCell ref="B19:G19"/>
    <mergeCell ref="C83:I83"/>
    <mergeCell ref="C51:G51"/>
    <mergeCell ref="C78:G78"/>
    <mergeCell ref="H5:J5"/>
    <mergeCell ref="B3:I4"/>
    <mergeCell ref="B7:G7"/>
    <mergeCell ref="C8:G8"/>
    <mergeCell ref="H121:J121"/>
    <mergeCell ref="C60:G60"/>
    <mergeCell ref="C11:G11"/>
    <mergeCell ref="C14:G14"/>
    <mergeCell ref="B41:I41"/>
    <mergeCell ref="C42:G42"/>
    <mergeCell ref="H54:J54"/>
    <mergeCell ref="C45:G45"/>
    <mergeCell ref="B47:G47"/>
    <mergeCell ref="C48:G48"/>
    <mergeCell ref="B56:I56"/>
    <mergeCell ref="C57:G57"/>
  </mergeCells>
  <conditionalFormatting sqref="B8">
    <cfRule type="expression" dxfId="33" priority="55">
      <formula>""</formula>
    </cfRule>
    <cfRule type="containsText" dxfId="32" priority="56" operator="containsText" text="&quot;&quot;">
      <formula>NOT(ISERROR(SEARCH("""""",B8)))</formula>
    </cfRule>
  </conditionalFormatting>
  <conditionalFormatting sqref="B42">
    <cfRule type="expression" dxfId="31" priority="53">
      <formula>""</formula>
    </cfRule>
    <cfRule type="containsText" dxfId="30" priority="54" operator="containsText" text="&quot;&quot;">
      <formula>NOT(ISERROR(SEARCH("""""",B42)))</formula>
    </cfRule>
  </conditionalFormatting>
  <conditionalFormatting sqref="B57">
    <cfRule type="expression" dxfId="29" priority="51">
      <formula>""</formula>
    </cfRule>
    <cfRule type="containsText" dxfId="28" priority="52" operator="containsText" text="&quot;&quot;">
      <formula>NOT(ISERROR(SEARCH("""""",B57)))</formula>
    </cfRule>
  </conditionalFormatting>
  <conditionalFormatting sqref="B69">
    <cfRule type="expression" dxfId="27" priority="7">
      <formula>""</formula>
    </cfRule>
    <cfRule type="containsText" dxfId="26" priority="8" operator="containsText" text="&quot;&quot;">
      <formula>NOT(ISERROR(SEARCH("""""",B69)))</formula>
    </cfRule>
  </conditionalFormatting>
  <conditionalFormatting sqref="B109">
    <cfRule type="expression" dxfId="25" priority="47">
      <formula>""</formula>
    </cfRule>
    <cfRule type="containsText" dxfId="24" priority="48" operator="containsText" text="&quot;&quot;">
      <formula>NOT(ISERROR(SEARCH("""""",B109)))</formula>
    </cfRule>
  </conditionalFormatting>
  <conditionalFormatting sqref="B124">
    <cfRule type="expression" dxfId="23" priority="45">
      <formula>""</formula>
    </cfRule>
    <cfRule type="containsText" dxfId="22" priority="46" operator="containsText" text="&quot;&quot;">
      <formula>NOT(ISERROR(SEARCH("""""",B124)))</formula>
    </cfRule>
  </conditionalFormatting>
  <conditionalFormatting sqref="B136">
    <cfRule type="expression" dxfId="21" priority="43">
      <formula>""</formula>
    </cfRule>
    <cfRule type="containsText" dxfId="20" priority="44" operator="containsText" text="&quot;&quot;">
      <formula>NOT(ISERROR(SEARCH("""""",B136)))</formula>
    </cfRule>
  </conditionalFormatting>
  <conditionalFormatting sqref="C60">
    <cfRule type="expression" dxfId="19" priority="41">
      <formula>""</formula>
    </cfRule>
    <cfRule type="containsText" dxfId="18" priority="42" operator="containsText" text="&quot;&quot;">
      <formula>NOT(ISERROR(SEARCH("""""",C60)))</formula>
    </cfRule>
  </conditionalFormatting>
  <conditionalFormatting sqref="C63">
    <cfRule type="expression" dxfId="17" priority="1">
      <formula>""</formula>
    </cfRule>
    <cfRule type="containsText" dxfId="16" priority="2" operator="containsText" text="&quot;&quot;">
      <formula>NOT(ISERROR(SEARCH("""""",C63)))</formula>
    </cfRule>
  </conditionalFormatting>
  <dataValidations count="2">
    <dataValidation showInputMessage="1" showErrorMessage="1" error="You must answer this question" prompt="Please note why you think this project/policy will have the impact stated above. If the impact is 'not applicable', please explain here." sqref="C145:G145 C51:G51 C118:G118 C78:G78" xr:uid="{168E445F-97D9-4F7B-A3D3-6800C7E42FAD}"/>
    <dataValidation errorStyle="warning" showInputMessage="1" showErrorMessage="1" error="You must select an option for this question" sqref="B8 B42 B57 B69 B109 B124 B136" xr:uid="{53A038A3-0FA4-471D-9C90-0FAEE4569AF2}"/>
  </dataValidations>
  <hyperlinks>
    <hyperlink ref="B19:G19" r:id="rId1" display="Consider your event plan against the Powerful Thinking energy hierarchy" xr:uid="{3E33FBD3-29B1-4E3B-9678-235A25F57710}"/>
    <hyperlink ref="C83:I83" r:id="rId2" display="Considering your event plan against the Powerful Thinking materials &amp; waste hierarchy" xr:uid="{1B67D080-93F5-4964-A828-59ADDDF9E0EB}"/>
    <hyperlink ref="G2" r:id="rId3" xr:uid="{25D27966-1C10-4428-85A0-78853FF90ACE}"/>
  </hyperlinks>
  <pageMargins left="0.7" right="0.7" top="0.75" bottom="0.75" header="0.3" footer="0.3"/>
  <pageSetup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05599281-4580-47A9-BD49-B11A28B829F9}">
          <x14:formula1>
            <xm:f>Dropdowns!$A$15:$A$16</xm:f>
          </x14:formula1>
          <xm:sqref>C8:G8 C11:G11 C42:G42 C142:G142 C57:G57 C130:G130 C72:G72 C109:G109 C48:G48 C124:G124 C127:G127 C14:G14 C69:G69 C115:G115 C112:G112 C136:G136 C139:G139 C75:G75</xm:sqref>
        </x14:dataValidation>
        <x14:dataValidation type="list" allowBlank="1" showInputMessage="1" showErrorMessage="1" xr:uid="{C96C2A6A-2FDE-425C-9416-0CB161A58C9A}">
          <x14:formula1>
            <xm:f>Dropdowns!$A$2:$A$6</xm:f>
          </x14:formula1>
          <xm:sqref>C45:G45</xm:sqref>
        </x14:dataValidation>
        <x14:dataValidation type="list" allowBlank="1" showInputMessage="1" showErrorMessage="1" xr:uid="{310FBD6D-5388-4057-9CB7-22EC428C36F0}">
          <x14:formula1>
            <xm:f>Dropdowns!$A$19:$A$20</xm:f>
          </x14:formula1>
          <xm:sqref>C60:G60 C63:G63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DAF7-A020-4F43-81C8-AE51CD7639CA}">
  <sheetPr codeName="Sheet5">
    <tabColor theme="5" tint="0.39997558519241921"/>
  </sheetPr>
  <dimension ref="G4:Q29"/>
  <sheetViews>
    <sheetView showGridLines="0" showRowColHeaders="0" zoomScaleNormal="100" workbookViewId="0"/>
  </sheetViews>
  <sheetFormatPr defaultRowHeight="14.4" x14ac:dyDescent="0.3"/>
  <sheetData>
    <row r="4" spans="7:17" ht="14.4" customHeight="1" x14ac:dyDescent="0.5">
      <c r="G4" s="43"/>
    </row>
    <row r="8" spans="7:17" x14ac:dyDescent="0.3">
      <c r="M8" s="137" t="s">
        <v>99</v>
      </c>
      <c r="N8" s="137"/>
      <c r="O8" s="137"/>
      <c r="P8" s="137"/>
      <c r="Q8" s="137"/>
    </row>
    <row r="9" spans="7:17" x14ac:dyDescent="0.3">
      <c r="M9" s="138"/>
      <c r="N9" s="138"/>
      <c r="O9" s="138"/>
      <c r="P9" s="138"/>
      <c r="Q9" s="138"/>
    </row>
    <row r="10" spans="7:17" x14ac:dyDescent="0.3">
      <c r="M10" s="139"/>
      <c r="N10" s="142" t="s">
        <v>100</v>
      </c>
      <c r="O10" s="142"/>
      <c r="P10" s="142"/>
      <c r="Q10" s="143"/>
    </row>
    <row r="11" spans="7:17" x14ac:dyDescent="0.3">
      <c r="M11" s="140"/>
      <c r="N11" s="144"/>
      <c r="O11" s="144"/>
      <c r="P11" s="144"/>
      <c r="Q11" s="145"/>
    </row>
    <row r="12" spans="7:17" x14ac:dyDescent="0.3">
      <c r="M12" s="140"/>
      <c r="N12" s="144"/>
      <c r="O12" s="144"/>
      <c r="P12" s="144"/>
      <c r="Q12" s="145"/>
    </row>
    <row r="13" spans="7:17" x14ac:dyDescent="0.3">
      <c r="M13" s="141"/>
      <c r="N13" s="146"/>
      <c r="O13" s="146"/>
      <c r="P13" s="146"/>
      <c r="Q13" s="147"/>
    </row>
    <row r="14" spans="7:17" x14ac:dyDescent="0.3">
      <c r="M14" s="148"/>
      <c r="N14" s="128" t="s">
        <v>101</v>
      </c>
      <c r="O14" s="128"/>
      <c r="P14" s="128"/>
      <c r="Q14" s="129"/>
    </row>
    <row r="15" spans="7:17" x14ac:dyDescent="0.3">
      <c r="M15" s="149"/>
      <c r="N15" s="130"/>
      <c r="O15" s="130"/>
      <c r="P15" s="130"/>
      <c r="Q15" s="131"/>
    </row>
    <row r="16" spans="7:17" x14ac:dyDescent="0.3">
      <c r="M16" s="149"/>
      <c r="N16" s="130"/>
      <c r="O16" s="130"/>
      <c r="P16" s="130"/>
      <c r="Q16" s="131"/>
    </row>
    <row r="17" spans="13:17" x14ac:dyDescent="0.3">
      <c r="M17" s="150"/>
      <c r="N17" s="132"/>
      <c r="O17" s="132"/>
      <c r="P17" s="132"/>
      <c r="Q17" s="133"/>
    </row>
    <row r="18" spans="13:17" x14ac:dyDescent="0.3">
      <c r="M18" s="44"/>
      <c r="N18" s="128" t="s">
        <v>102</v>
      </c>
      <c r="O18" s="128"/>
      <c r="P18" s="128"/>
      <c r="Q18" s="129"/>
    </row>
    <row r="19" spans="13:17" x14ac:dyDescent="0.3">
      <c r="M19" s="45"/>
      <c r="N19" s="130"/>
      <c r="O19" s="130"/>
      <c r="P19" s="130"/>
      <c r="Q19" s="131"/>
    </row>
    <row r="20" spans="13:17" x14ac:dyDescent="0.3">
      <c r="M20" s="45"/>
      <c r="N20" s="130"/>
      <c r="O20" s="130"/>
      <c r="P20" s="130"/>
      <c r="Q20" s="131"/>
    </row>
    <row r="21" spans="13:17" x14ac:dyDescent="0.3">
      <c r="M21" s="46"/>
      <c r="N21" s="132"/>
      <c r="O21" s="132"/>
      <c r="P21" s="132"/>
      <c r="Q21" s="133"/>
    </row>
    <row r="22" spans="13:17" x14ac:dyDescent="0.3">
      <c r="M22" s="125"/>
      <c r="N22" s="128" t="s">
        <v>103</v>
      </c>
      <c r="O22" s="128"/>
      <c r="P22" s="128"/>
      <c r="Q22" s="129"/>
    </row>
    <row r="23" spans="13:17" x14ac:dyDescent="0.3">
      <c r="M23" s="126"/>
      <c r="N23" s="130"/>
      <c r="O23" s="130"/>
      <c r="P23" s="130"/>
      <c r="Q23" s="131"/>
    </row>
    <row r="24" spans="13:17" x14ac:dyDescent="0.3">
      <c r="M24" s="126"/>
      <c r="N24" s="130"/>
      <c r="O24" s="130"/>
      <c r="P24" s="130"/>
      <c r="Q24" s="131"/>
    </row>
    <row r="25" spans="13:17" x14ac:dyDescent="0.3">
      <c r="M25" s="127"/>
      <c r="N25" s="132"/>
      <c r="O25" s="132"/>
      <c r="P25" s="132"/>
      <c r="Q25" s="133"/>
    </row>
    <row r="26" spans="13:17" x14ac:dyDescent="0.3">
      <c r="M26" s="134"/>
      <c r="N26" s="128" t="s">
        <v>104</v>
      </c>
      <c r="O26" s="128"/>
      <c r="P26" s="128"/>
      <c r="Q26" s="129"/>
    </row>
    <row r="27" spans="13:17" x14ac:dyDescent="0.3">
      <c r="M27" s="135"/>
      <c r="N27" s="130"/>
      <c r="O27" s="130"/>
      <c r="P27" s="130"/>
      <c r="Q27" s="131"/>
    </row>
    <row r="28" spans="13:17" x14ac:dyDescent="0.3">
      <c r="M28" s="135"/>
      <c r="N28" s="130"/>
      <c r="O28" s="130"/>
      <c r="P28" s="130"/>
      <c r="Q28" s="131"/>
    </row>
    <row r="29" spans="13:17" x14ac:dyDescent="0.3">
      <c r="M29" s="136"/>
      <c r="N29" s="132"/>
      <c r="O29" s="132"/>
      <c r="P29" s="132"/>
      <c r="Q29" s="133"/>
    </row>
  </sheetData>
  <sheetProtection algorithmName="SHA-512" hashValue="Y72PUdp8yQx1ogXPqnWy0YjLjHQ4yz+giDyL3iSrVd+Uds2Z3KKwXcKAlst1oy3ziKvXh+x/jYAs85FW0Hxs7Q==" saltValue="32wnQdSjhm3RWrQZ6RJv3A==" spinCount="100000" sheet="1" objects="1" scenarios="1" selectLockedCells="1" selectUnlockedCells="1"/>
  <mergeCells count="10">
    <mergeCell ref="M22:M25"/>
    <mergeCell ref="N22:Q25"/>
    <mergeCell ref="M26:M29"/>
    <mergeCell ref="N26:Q29"/>
    <mergeCell ref="M8:Q9"/>
    <mergeCell ref="M10:M13"/>
    <mergeCell ref="N10:Q13"/>
    <mergeCell ref="M14:M17"/>
    <mergeCell ref="N14:Q17"/>
    <mergeCell ref="N18:Q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E328-3070-4598-958E-2A8FBD14E59E}">
  <sheetPr codeName="Sheet6">
    <tabColor theme="7" tint="0.79998168889431442"/>
  </sheetPr>
  <dimension ref="D5:O24"/>
  <sheetViews>
    <sheetView showGridLines="0" showRowColHeaders="0" zoomScale="80" zoomScaleNormal="80" workbookViewId="0">
      <selection activeCell="O24" sqref="O24"/>
    </sheetView>
  </sheetViews>
  <sheetFormatPr defaultRowHeight="15.6" x14ac:dyDescent="0.3"/>
  <cols>
    <col min="12" max="12" width="33.6640625" bestFit="1" customWidth="1"/>
    <col min="13" max="13" width="6.88671875" hidden="1" customWidth="1"/>
    <col min="14" max="14" width="35.6640625" customWidth="1"/>
    <col min="15" max="15" width="88.6640625" style="47" customWidth="1"/>
  </cols>
  <sheetData>
    <row r="5" spans="4:15" ht="15" customHeight="1" x14ac:dyDescent="0.3">
      <c r="D5" s="151">
        <f>('Sustainability Donut'!U17)</f>
        <v>24</v>
      </c>
      <c r="E5" s="151"/>
      <c r="F5" s="151"/>
      <c r="G5" s="151"/>
      <c r="H5" s="151"/>
      <c r="L5" s="70" t="s">
        <v>26</v>
      </c>
      <c r="M5" s="71" t="s">
        <v>105</v>
      </c>
      <c r="N5" s="71" t="s">
        <v>106</v>
      </c>
      <c r="O5" s="78" t="s">
        <v>107</v>
      </c>
    </row>
    <row r="6" spans="4:15" ht="30" customHeight="1" x14ac:dyDescent="0.3">
      <c r="D6" s="151"/>
      <c r="E6" s="151"/>
      <c r="F6" s="151"/>
      <c r="G6" s="151"/>
      <c r="H6" s="151"/>
      <c r="L6" s="72" t="s">
        <v>108</v>
      </c>
      <c r="M6" s="73">
        <f>'Access Donut'!B3</f>
        <v>0</v>
      </c>
      <c r="N6" s="74" t="str">
        <f>IF(M6=0,"More information available at this link",IF(M6&gt;0,"More information available at this link",IF(M6=-1,"Review",IF(M6=-2,"Review",IF(M6=-3,"Review",IF(M6&lt;0&gt;-5,"Advisory",""))))))</f>
        <v>More information available at this link</v>
      </c>
      <c r="O6" s="79" t="s">
        <v>109</v>
      </c>
    </row>
    <row r="7" spans="4:15" ht="30" customHeight="1" x14ac:dyDescent="0.3">
      <c r="D7" s="151"/>
      <c r="E7" s="151"/>
      <c r="F7" s="151"/>
      <c r="G7" s="151"/>
      <c r="H7" s="151"/>
      <c r="L7" s="72" t="s">
        <v>110</v>
      </c>
      <c r="M7" s="73">
        <f>'Access Donut'!B4</f>
        <v>0</v>
      </c>
      <c r="N7" s="74" t="str">
        <f t="shared" ref="N7:N11" si="0">IF(M7=0,"More information available at this link",IF(M7&gt;0,"More information available at this link",IF(M7=-1,"Review",IF(M7=-2,"Review",IF(M7=-3,"Review",IF(M7&lt;0&gt;-5,"Advisory",""))))))</f>
        <v>More information available at this link</v>
      </c>
      <c r="O7" s="80" t="s">
        <v>111</v>
      </c>
    </row>
    <row r="8" spans="4:15" ht="30" customHeight="1" x14ac:dyDescent="0.3">
      <c r="D8" s="151"/>
      <c r="E8" s="151"/>
      <c r="F8" s="151"/>
      <c r="G8" s="151"/>
      <c r="H8" s="151"/>
      <c r="L8" s="72" t="s">
        <v>112</v>
      </c>
      <c r="M8" s="73">
        <f>'Access Donut'!B5</f>
        <v>0</v>
      </c>
      <c r="N8" s="74" t="str">
        <f t="shared" si="0"/>
        <v>More information available at this link</v>
      </c>
      <c r="O8" s="80" t="s">
        <v>113</v>
      </c>
    </row>
    <row r="9" spans="4:15" ht="30" customHeight="1" x14ac:dyDescent="0.3">
      <c r="D9" s="151"/>
      <c r="E9" s="151"/>
      <c r="F9" s="151"/>
      <c r="G9" s="151"/>
      <c r="H9" s="151"/>
      <c r="L9" s="72" t="s">
        <v>114</v>
      </c>
      <c r="M9" s="73">
        <f>'Access Donut'!B6</f>
        <v>0</v>
      </c>
      <c r="N9" s="74" t="str">
        <f t="shared" si="0"/>
        <v>More information available at this link</v>
      </c>
      <c r="O9" s="80" t="s">
        <v>113</v>
      </c>
    </row>
    <row r="10" spans="4:15" ht="30" customHeight="1" x14ac:dyDescent="0.3">
      <c r="D10" s="151"/>
      <c r="E10" s="151"/>
      <c r="F10" s="151"/>
      <c r="G10" s="151"/>
      <c r="H10" s="151"/>
      <c r="L10" s="72" t="s">
        <v>115</v>
      </c>
      <c r="M10" s="73">
        <f>'Access Donut'!B7</f>
        <v>0</v>
      </c>
      <c r="N10" s="74" t="str">
        <f t="shared" si="0"/>
        <v>More information available at this link</v>
      </c>
      <c r="O10" s="80" t="s">
        <v>116</v>
      </c>
    </row>
    <row r="11" spans="4:15" ht="30" customHeight="1" x14ac:dyDescent="0.3">
      <c r="L11" s="72" t="s">
        <v>117</v>
      </c>
      <c r="M11" s="73">
        <f>'Access Donut'!B8</f>
        <v>0</v>
      </c>
      <c r="N11" s="74" t="str">
        <f t="shared" si="0"/>
        <v>More information available at this link</v>
      </c>
      <c r="O11" s="79" t="s">
        <v>118</v>
      </c>
    </row>
    <row r="12" spans="4:15" ht="30" customHeight="1" x14ac:dyDescent="0.3">
      <c r="E12" s="152" t="s">
        <v>119</v>
      </c>
      <c r="F12" s="152"/>
      <c r="G12" s="152"/>
      <c r="L12" s="75"/>
      <c r="M12" s="75"/>
      <c r="N12" s="75"/>
      <c r="O12" s="81"/>
    </row>
    <row r="13" spans="4:15" ht="15" customHeight="1" x14ac:dyDescent="0.3">
      <c r="L13" s="70" t="s">
        <v>61</v>
      </c>
      <c r="M13" s="71" t="s">
        <v>105</v>
      </c>
      <c r="N13" s="71" t="s">
        <v>106</v>
      </c>
      <c r="O13" s="78" t="s">
        <v>107</v>
      </c>
    </row>
    <row r="14" spans="4:15" ht="30" customHeight="1" x14ac:dyDescent="0.3">
      <c r="D14" s="90" t="s">
        <v>120</v>
      </c>
      <c r="F14" s="91">
        <v>52</v>
      </c>
      <c r="G14" s="83"/>
      <c r="L14" s="72" t="s">
        <v>121</v>
      </c>
      <c r="M14" s="73">
        <f>'Sustainability Donut'!B3</f>
        <v>0</v>
      </c>
      <c r="N14" s="74" t="str">
        <f t="shared" ref="N14:N20" si="1">IF(M14=0,"More information available at this link",IF(M14&gt;0,"More information available at this link",IF(M14=-1,"Review",IF(M14=-2,"Review",IF(M14=-3,"Review",IF(M14&lt;0&gt;-5,"Advisory",""))))))</f>
        <v>More information available at this link</v>
      </c>
      <c r="O14" s="76" t="s">
        <v>122</v>
      </c>
    </row>
    <row r="15" spans="4:15" ht="30" customHeight="1" x14ac:dyDescent="0.3">
      <c r="F15" s="91" t="s">
        <v>123</v>
      </c>
      <c r="G15" s="88"/>
      <c r="L15" s="72" t="s">
        <v>124</v>
      </c>
      <c r="M15" s="73">
        <f>'Sustainability Donut'!B4</f>
        <v>0</v>
      </c>
      <c r="N15" s="74" t="str">
        <f t="shared" si="1"/>
        <v>More information available at this link</v>
      </c>
      <c r="O15" s="76" t="s">
        <v>125</v>
      </c>
    </row>
    <row r="16" spans="4:15" ht="30" customHeight="1" x14ac:dyDescent="0.3">
      <c r="F16" s="91" t="s">
        <v>126</v>
      </c>
      <c r="G16" s="87"/>
      <c r="L16" s="72" t="s">
        <v>127</v>
      </c>
      <c r="M16" s="73">
        <f>'Sustainability Donut'!B5</f>
        <v>0</v>
      </c>
      <c r="N16" s="74" t="str">
        <f t="shared" si="1"/>
        <v>More information available at this link</v>
      </c>
      <c r="O16" s="76" t="s">
        <v>128</v>
      </c>
    </row>
    <row r="17" spans="6:15" ht="30" customHeight="1" x14ac:dyDescent="0.3">
      <c r="F17" s="91" t="s">
        <v>129</v>
      </c>
      <c r="G17" s="89"/>
      <c r="L17" s="72" t="s">
        <v>130</v>
      </c>
      <c r="M17" s="73">
        <f>'Sustainability Donut'!B6</f>
        <v>0</v>
      </c>
      <c r="N17" s="74" t="str">
        <f t="shared" si="1"/>
        <v>More information available at this link</v>
      </c>
      <c r="O17" s="76" t="s">
        <v>131</v>
      </c>
    </row>
    <row r="18" spans="6:15" ht="30" customHeight="1" x14ac:dyDescent="0.3">
      <c r="F18" s="91" t="s">
        <v>132</v>
      </c>
      <c r="G18" s="85"/>
      <c r="L18" s="72" t="s">
        <v>133</v>
      </c>
      <c r="M18" s="73">
        <f>'Sustainability Donut'!B7</f>
        <v>0</v>
      </c>
      <c r="N18" s="74" t="str">
        <f t="shared" si="1"/>
        <v>More information available at this link</v>
      </c>
      <c r="O18" s="76" t="s">
        <v>134</v>
      </c>
    </row>
    <row r="19" spans="6:15" ht="30" customHeight="1" x14ac:dyDescent="0.3">
      <c r="L19" s="72" t="s">
        <v>135</v>
      </c>
      <c r="M19" s="73">
        <f>'Sustainability Donut'!B8</f>
        <v>0</v>
      </c>
      <c r="N19" s="74" t="str">
        <f t="shared" si="1"/>
        <v>More information available at this link</v>
      </c>
      <c r="O19" s="76" t="s">
        <v>136</v>
      </c>
    </row>
    <row r="20" spans="6:15" ht="30" customHeight="1" x14ac:dyDescent="0.3">
      <c r="L20" s="72" t="s">
        <v>137</v>
      </c>
      <c r="M20" s="73">
        <f>'Sustainability Donut'!B9</f>
        <v>0</v>
      </c>
      <c r="N20" s="74" t="str">
        <f t="shared" si="1"/>
        <v>More information available at this link</v>
      </c>
      <c r="O20" s="76" t="s">
        <v>138</v>
      </c>
    </row>
    <row r="21" spans="6:15" ht="30" customHeight="1" x14ac:dyDescent="0.3"/>
    <row r="22" spans="6:15" ht="30" customHeight="1" x14ac:dyDescent="0.3"/>
    <row r="23" spans="6:15" ht="30" customHeight="1" x14ac:dyDescent="0.3">
      <c r="O23" s="63"/>
    </row>
    <row r="24" spans="6:15" ht="30" customHeight="1" x14ac:dyDescent="0.3"/>
  </sheetData>
  <sheetProtection algorithmName="SHA-512" hashValue="sTOc489ITnFfXhcgPm0lDz4/R8LwhbysBLsnMzNRnFqMnSKb2+oP1l06VL9JgH7hITlKwVQ9HITZJedl9Q5vIQ==" saltValue="esPfT9uvy6icqhMp0MZCSQ==" spinCount="100000" sheet="1" objects="1" scenarios="1" selectLockedCells="1"/>
  <mergeCells count="2">
    <mergeCell ref="D5:H10"/>
    <mergeCell ref="E12:G12"/>
  </mergeCells>
  <conditionalFormatting sqref="D5:H10">
    <cfRule type="cellIs" dxfId="15" priority="4" operator="equal">
      <formula>52</formula>
    </cfRule>
    <cfRule type="cellIs" dxfId="14" priority="5" operator="between">
      <formula>39</formula>
      <formula>51</formula>
    </cfRule>
    <cfRule type="cellIs" dxfId="13" priority="6" operator="between">
      <formula>26</formula>
      <formula>38</formula>
    </cfRule>
    <cfRule type="cellIs" dxfId="12" priority="7" operator="between">
      <formula>13</formula>
      <formula>25</formula>
    </cfRule>
    <cfRule type="cellIs" dxfId="11" priority="8" operator="between">
      <formula>0</formula>
      <formula>12</formula>
    </cfRule>
  </conditionalFormatting>
  <conditionalFormatting sqref="N6:N11">
    <cfRule type="containsText" dxfId="10" priority="20" operator="containsText" text="Advisory">
      <formula>NOT(ISERROR(SEARCH("Advisory",N6)))</formula>
    </cfRule>
    <cfRule type="containsText" dxfId="9" priority="21" operator="containsText" text="more information available at this link">
      <formula>NOT(ISERROR(SEARCH("more information available at this link",N6)))</formula>
    </cfRule>
    <cfRule type="containsText" dxfId="8" priority="22" operator="containsText" text="Review">
      <formula>NOT(ISERROR(SEARCH("Review",N6)))</formula>
    </cfRule>
  </conditionalFormatting>
  <conditionalFormatting sqref="N14:N20">
    <cfRule type="containsText" dxfId="7" priority="1" operator="containsText" text="Advisory">
      <formula>NOT(ISERROR(SEARCH("Advisory",N14)))</formula>
    </cfRule>
    <cfRule type="containsText" dxfId="6" priority="2" operator="containsText" text="more information available at this link">
      <formula>NOT(ISERROR(SEARCH("more information available at this link",N14)))</formula>
    </cfRule>
    <cfRule type="containsText" dxfId="5" priority="3" operator="containsText" text="Review">
      <formula>NOT(ISERROR(SEARCH("Review",N14)))</formula>
    </cfRule>
  </conditionalFormatting>
  <conditionalFormatting sqref="O6:O12">
    <cfRule type="containsText" dxfId="4" priority="12" operator="containsText" text="no action">
      <formula>NOT(ISERROR(SEARCH("no action",O6)))</formula>
    </cfRule>
    <cfRule type="containsText" dxfId="3" priority="13" operator="containsText" text="Review">
      <formula>NOT(ISERROR(SEARCH("Review",O6)))</formula>
    </cfRule>
  </conditionalFormatting>
  <conditionalFormatting sqref="O14:O20 O6:O12">
    <cfRule type="containsText" dxfId="2" priority="11" operator="containsText" text="changes needed">
      <formula>NOT(ISERROR(SEARCH("changes needed",O6)))</formula>
    </cfRule>
  </conditionalFormatting>
  <conditionalFormatting sqref="O14:O20">
    <cfRule type="containsText" dxfId="1" priority="9" operator="containsText" text="no action">
      <formula>NOT(ISERROR(SEARCH("no action",O14)))</formula>
    </cfRule>
    <cfRule type="containsText" dxfId="0" priority="10" operator="containsText" text="Review">
      <formula>NOT(ISERROR(SEARCH("Review",O14)))</formula>
    </cfRule>
  </conditionalFormatting>
  <hyperlinks>
    <hyperlink ref="O19" r:id="rId1" xr:uid="{A478353F-8359-4DF3-871A-775E2BEF7237}"/>
    <hyperlink ref="O18" r:id="rId2" xr:uid="{5B3923A6-DF06-42CA-910E-F5CECB22479E}"/>
    <hyperlink ref="O17" r:id="rId3" xr:uid="{B12AAEB9-7749-4829-9595-53A854D835BC}"/>
    <hyperlink ref="O14:O16" r:id="rId4" display="https://www.vision2025.org.uk/resource-hub/food/" xr:uid="{61810938-C45C-4169-8644-0E5895D56231}"/>
    <hyperlink ref="O16" r:id="rId5" xr:uid="{D0676DBE-644D-4BE7-8A25-6D8F51052608}"/>
    <hyperlink ref="O15" r:id="rId6" xr:uid="{9D2081EE-0BF2-4316-B19C-AC2E9B552B26}"/>
    <hyperlink ref="O14" r:id="rId7" xr:uid="{0313EBE0-330A-48FE-AB0A-C3B8FC60E9B4}"/>
    <hyperlink ref="O20" r:id="rId8" xr:uid="{9196CEC7-F50D-451A-9F2E-53A778C9725D}"/>
    <hyperlink ref="O7" r:id="rId9" xr:uid="{971F3D4D-111C-4388-BFD1-7BC1A436F4D2}"/>
    <hyperlink ref="O8" r:id="rId10" xr:uid="{4CEBE629-A957-4019-B8C2-94E2B8D3FFD1}"/>
    <hyperlink ref="O9" r:id="rId11" xr:uid="{80045275-936F-4AD8-9102-6366C7ED3680}"/>
    <hyperlink ref="O10" r:id="rId12" xr:uid="{73F32F20-9600-4144-869C-C6AEF6657CD9}"/>
    <hyperlink ref="O6" r:id="rId13" xr:uid="{7D554629-C43F-4FAB-B900-EEFF5DB57709}"/>
    <hyperlink ref="O11" r:id="rId14" xr:uid="{CACF61C6-2FAE-4226-B448-B8649570ED0F}"/>
  </hyperlinks>
  <pageMargins left="0.7" right="0.7" top="0.75" bottom="0.75" header="0.3" footer="0.3"/>
  <pageSetup orientation="portrait" r:id="rId15"/>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ADBD-F6D0-4FD2-9D22-E817166455BD}">
  <sheetPr codeName="Sheet7"/>
  <dimension ref="A1:S45"/>
  <sheetViews>
    <sheetView zoomScale="80" workbookViewId="0">
      <selection activeCell="P20" sqref="P20"/>
    </sheetView>
  </sheetViews>
  <sheetFormatPr defaultRowHeight="14.4" x14ac:dyDescent="0.3"/>
  <cols>
    <col min="1" max="1" width="25.6640625" bestFit="1" customWidth="1"/>
    <col min="3" max="3" width="11.5546875" bestFit="1" customWidth="1"/>
    <col min="4" max="4" width="12" bestFit="1" customWidth="1"/>
    <col min="6" max="6" width="7.88671875" bestFit="1" customWidth="1"/>
    <col min="12" max="12" width="25.6640625" bestFit="1" customWidth="1"/>
  </cols>
  <sheetData>
    <row r="1" spans="1:19" x14ac:dyDescent="0.3">
      <c r="C1" t="s">
        <v>139</v>
      </c>
      <c r="D1" t="s">
        <v>140</v>
      </c>
      <c r="E1">
        <v>0</v>
      </c>
      <c r="F1" t="s">
        <v>141</v>
      </c>
      <c r="G1" t="s">
        <v>142</v>
      </c>
      <c r="O1" s="82"/>
      <c r="P1" s="83"/>
      <c r="Q1" s="87"/>
      <c r="R1" s="84"/>
      <c r="S1" s="85"/>
    </row>
    <row r="2" spans="1:19" x14ac:dyDescent="0.3">
      <c r="A2" s="37" t="s">
        <v>5</v>
      </c>
      <c r="B2" s="36" t="s">
        <v>143</v>
      </c>
      <c r="C2" s="36" t="s">
        <v>144</v>
      </c>
      <c r="D2" s="36" t="s">
        <v>145</v>
      </c>
      <c r="E2" s="36" t="s">
        <v>146</v>
      </c>
      <c r="F2" s="36" t="s">
        <v>147</v>
      </c>
      <c r="G2" s="36" t="s">
        <v>148</v>
      </c>
      <c r="H2" s="36" t="s">
        <v>149</v>
      </c>
      <c r="O2">
        <f>IF(C3=1,4,0)</f>
        <v>0</v>
      </c>
      <c r="P2">
        <f>IF(D3=1,3,0)</f>
        <v>0</v>
      </c>
      <c r="Q2">
        <f>IF(E3=1,2,0)</f>
        <v>2</v>
      </c>
      <c r="R2">
        <f>IF(F3=1,1,0)</f>
        <v>0</v>
      </c>
      <c r="S2">
        <f>IF(G3=1,0,0)</f>
        <v>0</v>
      </c>
    </row>
    <row r="3" spans="1:19" x14ac:dyDescent="0.3">
      <c r="A3" s="17" t="s">
        <v>108</v>
      </c>
      <c r="B3">
        <f>Accessibility!L16</f>
        <v>0</v>
      </c>
      <c r="C3">
        <f>IF(B3&gt;=4,1,0)</f>
        <v>0</v>
      </c>
      <c r="D3">
        <f>IF(AND(B3&gt;0,B3&lt;=3),1,0)</f>
        <v>0</v>
      </c>
      <c r="E3">
        <f>IF(B3=0,1,0)</f>
        <v>1</v>
      </c>
      <c r="F3">
        <f>IF(AND(B3&lt;0,B3&gt;=-3),1,0)</f>
        <v>0</v>
      </c>
      <c r="G3">
        <f>IF(B3&lt;=-4,1,0)</f>
        <v>0</v>
      </c>
      <c r="O3">
        <f t="shared" ref="O3:O7" si="0">IF(C4=1,4,0)</f>
        <v>0</v>
      </c>
      <c r="P3">
        <f t="shared" ref="P3:P7" si="1">IF(D4=1,3,0)</f>
        <v>0</v>
      </c>
      <c r="Q3">
        <f t="shared" ref="Q3:Q7" si="2">IF(E4=1,2,0)</f>
        <v>2</v>
      </c>
      <c r="R3">
        <f t="shared" ref="R3:R7" si="3">IF(F4=1,1,0)</f>
        <v>0</v>
      </c>
      <c r="S3">
        <f t="shared" ref="S3:S7" si="4">IF(G4=1,0,0)</f>
        <v>0</v>
      </c>
    </row>
    <row r="4" spans="1:19" x14ac:dyDescent="0.3">
      <c r="A4" s="17" t="s">
        <v>150</v>
      </c>
      <c r="B4">
        <f>Accessibility!L29</f>
        <v>0</v>
      </c>
      <c r="C4">
        <f t="shared" ref="C4:C8" si="5">IF(B4&gt;=4,1,0)</f>
        <v>0</v>
      </c>
      <c r="D4">
        <f t="shared" ref="D4:D8" si="6">IF(AND(B4&gt;0,B4&lt;=3),1,0)</f>
        <v>0</v>
      </c>
      <c r="E4">
        <f t="shared" ref="E4:E8" si="7">IF(B4=0,1,0)</f>
        <v>1</v>
      </c>
      <c r="F4">
        <f t="shared" ref="F4:F8" si="8">IF(AND(B4&lt;0,B4&gt;=-3),1,0)</f>
        <v>0</v>
      </c>
      <c r="G4">
        <f t="shared" ref="G4:G8" si="9">IF(B4&lt;=-4,1,0)</f>
        <v>0</v>
      </c>
      <c r="O4">
        <f t="shared" si="0"/>
        <v>0</v>
      </c>
      <c r="P4">
        <f t="shared" si="1"/>
        <v>0</v>
      </c>
      <c r="Q4">
        <f t="shared" si="2"/>
        <v>2</v>
      </c>
      <c r="R4">
        <f t="shared" si="3"/>
        <v>0</v>
      </c>
      <c r="S4">
        <f t="shared" si="4"/>
        <v>0</v>
      </c>
    </row>
    <row r="5" spans="1:19" x14ac:dyDescent="0.3">
      <c r="A5" s="17" t="s">
        <v>112</v>
      </c>
      <c r="B5">
        <f>Accessibility!L41</f>
        <v>0</v>
      </c>
      <c r="C5">
        <f t="shared" si="5"/>
        <v>0</v>
      </c>
      <c r="D5">
        <f t="shared" si="6"/>
        <v>0</v>
      </c>
      <c r="E5">
        <f t="shared" si="7"/>
        <v>1</v>
      </c>
      <c r="F5">
        <f t="shared" si="8"/>
        <v>0</v>
      </c>
      <c r="G5">
        <f t="shared" si="9"/>
        <v>0</v>
      </c>
      <c r="O5">
        <f t="shared" si="0"/>
        <v>0</v>
      </c>
      <c r="P5">
        <f t="shared" si="1"/>
        <v>0</v>
      </c>
      <c r="Q5">
        <f t="shared" si="2"/>
        <v>2</v>
      </c>
      <c r="R5">
        <f t="shared" si="3"/>
        <v>0</v>
      </c>
      <c r="S5">
        <f t="shared" si="4"/>
        <v>0</v>
      </c>
    </row>
    <row r="6" spans="1:19" x14ac:dyDescent="0.3">
      <c r="A6" s="17" t="s">
        <v>114</v>
      </c>
      <c r="B6">
        <f>Accessibility!L54</f>
        <v>0</v>
      </c>
      <c r="C6">
        <f t="shared" si="5"/>
        <v>0</v>
      </c>
      <c r="D6">
        <f t="shared" si="6"/>
        <v>0</v>
      </c>
      <c r="E6">
        <f t="shared" si="7"/>
        <v>1</v>
      </c>
      <c r="F6">
        <f t="shared" si="8"/>
        <v>0</v>
      </c>
      <c r="G6">
        <f t="shared" si="9"/>
        <v>0</v>
      </c>
      <c r="O6">
        <f t="shared" si="0"/>
        <v>0</v>
      </c>
      <c r="P6">
        <f t="shared" si="1"/>
        <v>0</v>
      </c>
      <c r="Q6">
        <f t="shared" si="2"/>
        <v>2</v>
      </c>
      <c r="R6">
        <f t="shared" si="3"/>
        <v>0</v>
      </c>
      <c r="S6">
        <f t="shared" si="4"/>
        <v>0</v>
      </c>
    </row>
    <row r="7" spans="1:19" x14ac:dyDescent="0.3">
      <c r="A7" s="17" t="s">
        <v>115</v>
      </c>
      <c r="B7">
        <f>Accessibility!L69</f>
        <v>0</v>
      </c>
      <c r="C7">
        <f t="shared" si="5"/>
        <v>0</v>
      </c>
      <c r="D7">
        <f t="shared" si="6"/>
        <v>0</v>
      </c>
      <c r="E7">
        <f t="shared" si="7"/>
        <v>1</v>
      </c>
      <c r="F7">
        <f t="shared" si="8"/>
        <v>0</v>
      </c>
      <c r="G7">
        <f t="shared" si="9"/>
        <v>0</v>
      </c>
      <c r="O7">
        <f t="shared" si="0"/>
        <v>0</v>
      </c>
      <c r="P7">
        <f t="shared" si="1"/>
        <v>0</v>
      </c>
      <c r="Q7">
        <f t="shared" si="2"/>
        <v>2</v>
      </c>
      <c r="R7">
        <f t="shared" si="3"/>
        <v>0</v>
      </c>
      <c r="S7">
        <f t="shared" si="4"/>
        <v>0</v>
      </c>
    </row>
    <row r="8" spans="1:19" x14ac:dyDescent="0.3">
      <c r="A8" s="17" t="s">
        <v>117</v>
      </c>
      <c r="B8">
        <f>Accessibility!L84</f>
        <v>0</v>
      </c>
      <c r="C8">
        <f t="shared" si="5"/>
        <v>0</v>
      </c>
      <c r="D8">
        <f t="shared" si="6"/>
        <v>0</v>
      </c>
      <c r="E8">
        <f t="shared" si="7"/>
        <v>1</v>
      </c>
      <c r="F8">
        <f t="shared" si="8"/>
        <v>0</v>
      </c>
      <c r="G8">
        <f t="shared" si="9"/>
        <v>0</v>
      </c>
      <c r="O8" s="86">
        <f>SUM(O2:O7)</f>
        <v>0</v>
      </c>
      <c r="P8" s="86">
        <f t="shared" ref="P8:S8" si="10">SUM(P2:P7)</f>
        <v>0</v>
      </c>
      <c r="Q8" s="86">
        <f t="shared" si="10"/>
        <v>12</v>
      </c>
      <c r="R8" s="86">
        <f t="shared" si="10"/>
        <v>0</v>
      </c>
      <c r="S8" s="86">
        <f t="shared" si="10"/>
        <v>0</v>
      </c>
    </row>
    <row r="10" spans="1:19" x14ac:dyDescent="0.3">
      <c r="A10" s="18" t="s">
        <v>108</v>
      </c>
      <c r="B10">
        <f>$C$3</f>
        <v>0</v>
      </c>
    </row>
    <row r="11" spans="1:19" x14ac:dyDescent="0.3">
      <c r="A11" s="18"/>
      <c r="B11">
        <f>$D$3</f>
        <v>0</v>
      </c>
    </row>
    <row r="12" spans="1:19" x14ac:dyDescent="0.3">
      <c r="A12" s="18"/>
      <c r="B12">
        <f>$E$3</f>
        <v>1</v>
      </c>
    </row>
    <row r="13" spans="1:19" x14ac:dyDescent="0.3">
      <c r="A13" s="18"/>
      <c r="B13">
        <f>$F$3</f>
        <v>0</v>
      </c>
    </row>
    <row r="14" spans="1:19" x14ac:dyDescent="0.3">
      <c r="A14" s="18"/>
      <c r="B14">
        <f>$G$3</f>
        <v>0</v>
      </c>
    </row>
    <row r="15" spans="1:19" x14ac:dyDescent="0.3">
      <c r="A15" s="18"/>
      <c r="B15">
        <f>$H$3</f>
        <v>0</v>
      </c>
    </row>
    <row r="16" spans="1:19" x14ac:dyDescent="0.3">
      <c r="A16" s="18" t="s">
        <v>151</v>
      </c>
      <c r="B16">
        <f>$C$4</f>
        <v>0</v>
      </c>
    </row>
    <row r="17" spans="1:2" x14ac:dyDescent="0.3">
      <c r="A17" s="18"/>
      <c r="B17">
        <f>$D$4</f>
        <v>0</v>
      </c>
    </row>
    <row r="18" spans="1:2" x14ac:dyDescent="0.3">
      <c r="A18" s="18"/>
      <c r="B18">
        <f>$E$4</f>
        <v>1</v>
      </c>
    </row>
    <row r="19" spans="1:2" x14ac:dyDescent="0.3">
      <c r="A19" s="18"/>
      <c r="B19">
        <f>$F$4</f>
        <v>0</v>
      </c>
    </row>
    <row r="20" spans="1:2" x14ac:dyDescent="0.3">
      <c r="A20" s="18"/>
      <c r="B20">
        <f>$G$4</f>
        <v>0</v>
      </c>
    </row>
    <row r="21" spans="1:2" x14ac:dyDescent="0.3">
      <c r="A21" s="18"/>
      <c r="B21">
        <f>$H$4</f>
        <v>0</v>
      </c>
    </row>
    <row r="22" spans="1:2" x14ac:dyDescent="0.3">
      <c r="A22" s="18" t="s">
        <v>112</v>
      </c>
      <c r="B22">
        <f>$C$5</f>
        <v>0</v>
      </c>
    </row>
    <row r="23" spans="1:2" x14ac:dyDescent="0.3">
      <c r="A23" s="18"/>
      <c r="B23">
        <f>$D$5</f>
        <v>0</v>
      </c>
    </row>
    <row r="24" spans="1:2" x14ac:dyDescent="0.3">
      <c r="A24" s="18"/>
      <c r="B24">
        <f>$E$5</f>
        <v>1</v>
      </c>
    </row>
    <row r="25" spans="1:2" x14ac:dyDescent="0.3">
      <c r="A25" s="18"/>
      <c r="B25">
        <f>$F$5</f>
        <v>0</v>
      </c>
    </row>
    <row r="26" spans="1:2" x14ac:dyDescent="0.3">
      <c r="A26" s="18"/>
      <c r="B26">
        <f>$G$5</f>
        <v>0</v>
      </c>
    </row>
    <row r="27" spans="1:2" x14ac:dyDescent="0.3">
      <c r="A27" s="18"/>
      <c r="B27">
        <f>$H$5</f>
        <v>0</v>
      </c>
    </row>
    <row r="28" spans="1:2" x14ac:dyDescent="0.3">
      <c r="A28" s="18" t="s">
        <v>114</v>
      </c>
      <c r="B28">
        <f>$C$6</f>
        <v>0</v>
      </c>
    </row>
    <row r="29" spans="1:2" x14ac:dyDescent="0.3">
      <c r="A29" s="18"/>
      <c r="B29">
        <f>$D$6</f>
        <v>0</v>
      </c>
    </row>
    <row r="30" spans="1:2" x14ac:dyDescent="0.3">
      <c r="A30" s="18"/>
      <c r="B30">
        <f>$E$6</f>
        <v>1</v>
      </c>
    </row>
    <row r="31" spans="1:2" x14ac:dyDescent="0.3">
      <c r="A31" s="18"/>
      <c r="B31">
        <f>$F$6</f>
        <v>0</v>
      </c>
    </row>
    <row r="32" spans="1:2" x14ac:dyDescent="0.3">
      <c r="A32" s="18"/>
      <c r="B32">
        <f>$G$6</f>
        <v>0</v>
      </c>
    </row>
    <row r="33" spans="1:2" x14ac:dyDescent="0.3">
      <c r="A33" s="18"/>
      <c r="B33">
        <f>$H$6</f>
        <v>0</v>
      </c>
    </row>
    <row r="34" spans="1:2" x14ac:dyDescent="0.3">
      <c r="A34" s="18" t="s">
        <v>115</v>
      </c>
      <c r="B34">
        <f>$C$7</f>
        <v>0</v>
      </c>
    </row>
    <row r="35" spans="1:2" x14ac:dyDescent="0.3">
      <c r="A35" s="18"/>
      <c r="B35">
        <f>$D$7</f>
        <v>0</v>
      </c>
    </row>
    <row r="36" spans="1:2" x14ac:dyDescent="0.3">
      <c r="A36" s="18"/>
      <c r="B36">
        <f>$E$7</f>
        <v>1</v>
      </c>
    </row>
    <row r="37" spans="1:2" x14ac:dyDescent="0.3">
      <c r="A37" s="18"/>
      <c r="B37">
        <f>$F$7</f>
        <v>0</v>
      </c>
    </row>
    <row r="38" spans="1:2" x14ac:dyDescent="0.3">
      <c r="A38" s="18"/>
      <c r="B38">
        <f>$G$7</f>
        <v>0</v>
      </c>
    </row>
    <row r="39" spans="1:2" x14ac:dyDescent="0.3">
      <c r="A39" s="18"/>
      <c r="B39">
        <f>$H$7</f>
        <v>0</v>
      </c>
    </row>
    <row r="40" spans="1:2" x14ac:dyDescent="0.3">
      <c r="A40" s="18" t="s">
        <v>117</v>
      </c>
      <c r="B40">
        <f>$C$8</f>
        <v>0</v>
      </c>
    </row>
    <row r="41" spans="1:2" x14ac:dyDescent="0.3">
      <c r="A41" s="18"/>
      <c r="B41">
        <f>$D$8</f>
        <v>0</v>
      </c>
    </row>
    <row r="42" spans="1:2" x14ac:dyDescent="0.3">
      <c r="A42" s="18"/>
      <c r="B42">
        <f>$E$8</f>
        <v>1</v>
      </c>
    </row>
    <row r="43" spans="1:2" x14ac:dyDescent="0.3">
      <c r="A43" s="18"/>
      <c r="B43">
        <f>$F$8</f>
        <v>0</v>
      </c>
    </row>
    <row r="44" spans="1:2" x14ac:dyDescent="0.3">
      <c r="A44" s="18"/>
      <c r="B44">
        <f>$G$8</f>
        <v>0</v>
      </c>
    </row>
    <row r="45" spans="1:2" x14ac:dyDescent="0.3">
      <c r="A45" s="18"/>
      <c r="B45">
        <f>$H$8</f>
        <v>0</v>
      </c>
    </row>
  </sheetData>
  <sheetProtection algorithmName="SHA-512" hashValue="uPXkFIqZURIJ1XwyI0qDhQhHWk8EwPbvYUtO/rrdAY4Sr36f8muIogJ3VQht6wBUEEOpZUpobNNNPyJ1TKNp5w==" saltValue="5hZgTolKto0eg0scdQ67Gg==" spinCount="100000" sheet="1" objects="1" scenarios="1" selectLockedCells="1" selectUn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4C13-1761-45D4-91F1-B5ED0AD7E247}">
  <sheetPr codeName="Sheet8"/>
  <dimension ref="A1:AA53"/>
  <sheetViews>
    <sheetView topLeftCell="A20" zoomScale="80" zoomScaleNormal="80" workbookViewId="0">
      <selection activeCell="D3" sqref="D3"/>
    </sheetView>
  </sheetViews>
  <sheetFormatPr defaultColWidth="8.6640625" defaultRowHeight="14.4" x14ac:dyDescent="0.3"/>
  <cols>
    <col min="1" max="1" width="16.88671875" bestFit="1" customWidth="1"/>
    <col min="2" max="2" width="10.6640625" customWidth="1"/>
    <col min="3" max="3" width="11.5546875" bestFit="1" customWidth="1"/>
    <col min="4" max="4" width="12" bestFit="1" customWidth="1"/>
    <col min="8" max="8" width="6.6640625" bestFit="1" customWidth="1"/>
    <col min="10" max="10" width="11.5546875" bestFit="1" customWidth="1"/>
    <col min="11" max="11" width="12" bestFit="1" customWidth="1"/>
    <col min="25" max="25" width="10.33203125" bestFit="1" customWidth="1"/>
  </cols>
  <sheetData>
    <row r="1" spans="1:27" x14ac:dyDescent="0.3">
      <c r="P1" s="82"/>
      <c r="Q1" s="83"/>
      <c r="R1" s="87"/>
      <c r="S1" s="84"/>
      <c r="T1" s="85"/>
    </row>
    <row r="2" spans="1:27" x14ac:dyDescent="0.3">
      <c r="A2" s="35" t="s">
        <v>7</v>
      </c>
      <c r="B2" s="36" t="s">
        <v>143</v>
      </c>
      <c r="C2" s="36" t="s">
        <v>144</v>
      </c>
      <c r="D2" s="36" t="s">
        <v>145</v>
      </c>
      <c r="E2" s="36" t="s">
        <v>146</v>
      </c>
      <c r="F2" s="36" t="s">
        <v>147</v>
      </c>
      <c r="G2" s="36" t="s">
        <v>148</v>
      </c>
      <c r="H2" s="36" t="s">
        <v>149</v>
      </c>
      <c r="P2">
        <f>IF(C3=1,4,0)</f>
        <v>0</v>
      </c>
      <c r="Q2">
        <f>IF(D3=1,3,0)</f>
        <v>0</v>
      </c>
      <c r="R2">
        <f>IF(E3=1,2,0)</f>
        <v>2</v>
      </c>
      <c r="S2">
        <f>IF(F3=1,1,0)</f>
        <v>0</v>
      </c>
      <c r="T2">
        <f>IF(G3=1,0,0)</f>
        <v>0</v>
      </c>
    </row>
    <row r="3" spans="1:27" x14ac:dyDescent="0.3">
      <c r="A3" s="2" t="s">
        <v>152</v>
      </c>
      <c r="B3">
        <f>'Environmental Sustainability'!L15</f>
        <v>0</v>
      </c>
      <c r="C3">
        <f>IF(B3&gt;=4,1,0)</f>
        <v>0</v>
      </c>
      <c r="D3">
        <f>IF(AND(B3&gt;0,B3&lt;=3),1,0)</f>
        <v>0</v>
      </c>
      <c r="E3">
        <f>IF(B3=0,1,0)</f>
        <v>1</v>
      </c>
      <c r="F3">
        <f>IF(AND(B3&lt;0,B3&gt;=-3),1,0)</f>
        <v>0</v>
      </c>
      <c r="G3">
        <f>IF(B3&lt;=-4,1,0)</f>
        <v>0</v>
      </c>
      <c r="P3">
        <f t="shared" ref="P3:P8" si="0">IF(C4=1,4,0)</f>
        <v>0</v>
      </c>
      <c r="Q3">
        <f t="shared" ref="Q3:Q8" si="1">IF(D4=1,3,0)</f>
        <v>0</v>
      </c>
      <c r="R3">
        <f t="shared" ref="R3:R8" si="2">IF(E4=1,2,0)</f>
        <v>2</v>
      </c>
      <c r="S3">
        <f t="shared" ref="S3:S8" si="3">IF(F4=1,1,0)</f>
        <v>0</v>
      </c>
      <c r="T3">
        <f t="shared" ref="T3:T8" si="4">IF(G4=1,0,0)</f>
        <v>0</v>
      </c>
    </row>
    <row r="4" spans="1:27" x14ac:dyDescent="0.3">
      <c r="A4" s="2" t="s">
        <v>124</v>
      </c>
      <c r="B4">
        <f>'Environmental Sustainability'!L52</f>
        <v>0</v>
      </c>
      <c r="C4">
        <f t="shared" ref="C4:C9" si="5">IF(B4&gt;=4,1,0)</f>
        <v>0</v>
      </c>
      <c r="D4">
        <f t="shared" ref="D4:D8" si="6">IF(AND(B4&gt;0,B4&lt;=3),1,0)</f>
        <v>0</v>
      </c>
      <c r="E4">
        <f t="shared" ref="E4:E8" si="7">IF(B4=0,1,0)</f>
        <v>1</v>
      </c>
      <c r="F4">
        <f t="shared" ref="F4:F8" si="8">IF(AND(B4&lt;0,B4&gt;=-3),1,0)</f>
        <v>0</v>
      </c>
      <c r="G4">
        <f t="shared" ref="G4:G8" si="9">IF(B4&lt;=-4,1,0)</f>
        <v>0</v>
      </c>
      <c r="P4">
        <f t="shared" si="0"/>
        <v>0</v>
      </c>
      <c r="Q4">
        <f t="shared" si="1"/>
        <v>0</v>
      </c>
      <c r="R4">
        <f t="shared" si="2"/>
        <v>2</v>
      </c>
      <c r="S4">
        <f t="shared" si="3"/>
        <v>0</v>
      </c>
      <c r="T4">
        <f t="shared" si="4"/>
        <v>0</v>
      </c>
    </row>
    <row r="5" spans="1:27" x14ac:dyDescent="0.3">
      <c r="A5" s="2" t="s">
        <v>127</v>
      </c>
      <c r="B5">
        <f>'Environmental Sustainability'!L64</f>
        <v>0</v>
      </c>
      <c r="C5">
        <f t="shared" si="5"/>
        <v>0</v>
      </c>
      <c r="D5">
        <f t="shared" si="6"/>
        <v>0</v>
      </c>
      <c r="E5">
        <f t="shared" si="7"/>
        <v>1</v>
      </c>
      <c r="F5">
        <f t="shared" si="8"/>
        <v>0</v>
      </c>
      <c r="G5">
        <f t="shared" si="9"/>
        <v>0</v>
      </c>
      <c r="P5">
        <f t="shared" si="0"/>
        <v>0</v>
      </c>
      <c r="Q5">
        <f t="shared" si="1"/>
        <v>0</v>
      </c>
      <c r="R5">
        <f t="shared" si="2"/>
        <v>2</v>
      </c>
      <c r="S5">
        <f t="shared" si="3"/>
        <v>0</v>
      </c>
      <c r="T5">
        <f t="shared" si="4"/>
        <v>0</v>
      </c>
    </row>
    <row r="6" spans="1:27" x14ac:dyDescent="0.3">
      <c r="A6" s="2" t="s">
        <v>130</v>
      </c>
      <c r="B6">
        <f>'Environmental Sustainability'!L79</f>
        <v>0</v>
      </c>
      <c r="C6">
        <f t="shared" si="5"/>
        <v>0</v>
      </c>
      <c r="D6">
        <f t="shared" si="6"/>
        <v>0</v>
      </c>
      <c r="E6">
        <f t="shared" si="7"/>
        <v>1</v>
      </c>
      <c r="F6">
        <f t="shared" si="8"/>
        <v>0</v>
      </c>
      <c r="G6">
        <f t="shared" si="9"/>
        <v>0</v>
      </c>
      <c r="P6">
        <f t="shared" si="0"/>
        <v>0</v>
      </c>
      <c r="Q6">
        <f t="shared" si="1"/>
        <v>0</v>
      </c>
      <c r="R6">
        <f t="shared" si="2"/>
        <v>2</v>
      </c>
      <c r="S6">
        <f t="shared" si="3"/>
        <v>0</v>
      </c>
      <c r="T6">
        <f t="shared" si="4"/>
        <v>0</v>
      </c>
    </row>
    <row r="7" spans="1:27" x14ac:dyDescent="0.3">
      <c r="A7" s="2" t="s">
        <v>133</v>
      </c>
      <c r="B7">
        <f>'Environmental Sustainability'!L119</f>
        <v>0</v>
      </c>
      <c r="C7">
        <f t="shared" si="5"/>
        <v>0</v>
      </c>
      <c r="D7">
        <f t="shared" si="6"/>
        <v>0</v>
      </c>
      <c r="E7">
        <f t="shared" si="7"/>
        <v>1</v>
      </c>
      <c r="F7">
        <f t="shared" si="8"/>
        <v>0</v>
      </c>
      <c r="G7">
        <f t="shared" si="9"/>
        <v>0</v>
      </c>
      <c r="P7">
        <f t="shared" si="0"/>
        <v>0</v>
      </c>
      <c r="Q7">
        <f t="shared" si="1"/>
        <v>0</v>
      </c>
      <c r="R7">
        <f t="shared" si="2"/>
        <v>2</v>
      </c>
      <c r="S7">
        <f t="shared" si="3"/>
        <v>0</v>
      </c>
      <c r="T7">
        <f t="shared" si="4"/>
        <v>0</v>
      </c>
    </row>
    <row r="8" spans="1:27" x14ac:dyDescent="0.3">
      <c r="A8" s="2" t="s">
        <v>135</v>
      </c>
      <c r="B8">
        <f>'Environmental Sustainability'!L131</f>
        <v>0</v>
      </c>
      <c r="C8">
        <f t="shared" si="5"/>
        <v>0</v>
      </c>
      <c r="D8">
        <f t="shared" si="6"/>
        <v>0</v>
      </c>
      <c r="E8">
        <f t="shared" si="7"/>
        <v>1</v>
      </c>
      <c r="F8">
        <f t="shared" si="8"/>
        <v>0</v>
      </c>
      <c r="G8">
        <f t="shared" si="9"/>
        <v>0</v>
      </c>
      <c r="P8">
        <f t="shared" si="0"/>
        <v>0</v>
      </c>
      <c r="Q8">
        <f t="shared" si="1"/>
        <v>0</v>
      </c>
      <c r="R8">
        <f t="shared" si="2"/>
        <v>2</v>
      </c>
      <c r="S8">
        <f t="shared" si="3"/>
        <v>0</v>
      </c>
      <c r="T8">
        <f t="shared" si="4"/>
        <v>0</v>
      </c>
    </row>
    <row r="9" spans="1:27" x14ac:dyDescent="0.3">
      <c r="A9" s="1" t="s">
        <v>137</v>
      </c>
      <c r="B9">
        <f>'Environmental Sustainability'!L143</f>
        <v>0</v>
      </c>
      <c r="C9">
        <f t="shared" si="5"/>
        <v>0</v>
      </c>
      <c r="D9">
        <f t="shared" ref="D9" si="10">IF(AND(B9&gt;0,B9&lt;=3),1,0)</f>
        <v>0</v>
      </c>
      <c r="E9">
        <f t="shared" ref="E9" si="11">IF(B9=0,1,0)</f>
        <v>1</v>
      </c>
      <c r="F9">
        <f t="shared" ref="F9" si="12">IF(AND(B9&lt;0,B9&gt;=-3),1,0)</f>
        <v>0</v>
      </c>
      <c r="G9">
        <f t="shared" ref="G9" si="13">IF(B9&lt;=-4,1,0)</f>
        <v>0</v>
      </c>
      <c r="P9" s="86">
        <f>SUM(P2:P7)</f>
        <v>0</v>
      </c>
      <c r="Q9" s="86">
        <f>SUM(Q2:Q7)</f>
        <v>0</v>
      </c>
      <c r="R9" s="86">
        <f>SUM(R2:R7)</f>
        <v>12</v>
      </c>
      <c r="S9" s="86">
        <f>SUM(S2:S7)</f>
        <v>0</v>
      </c>
      <c r="T9" s="86">
        <f>SUM(T2:T7)</f>
        <v>0</v>
      </c>
    </row>
    <row r="12" spans="1:27" x14ac:dyDescent="0.3">
      <c r="A12" s="18" t="s">
        <v>152</v>
      </c>
      <c r="B12">
        <f>$C$3</f>
        <v>0</v>
      </c>
    </row>
    <row r="13" spans="1:27" x14ac:dyDescent="0.3">
      <c r="A13" s="18"/>
      <c r="B13">
        <f>$D$3</f>
        <v>0</v>
      </c>
    </row>
    <row r="14" spans="1:27" x14ac:dyDescent="0.3">
      <c r="A14" s="18"/>
      <c r="B14">
        <f>$E$3</f>
        <v>1</v>
      </c>
    </row>
    <row r="15" spans="1:27" x14ac:dyDescent="0.3">
      <c r="A15" s="18"/>
      <c r="B15">
        <f>$F$3</f>
        <v>0</v>
      </c>
      <c r="Y15" t="s">
        <v>153</v>
      </c>
      <c r="Z15">
        <f>13*4</f>
        <v>52</v>
      </c>
      <c r="AA15">
        <v>52</v>
      </c>
    </row>
    <row r="16" spans="1:27" x14ac:dyDescent="0.3">
      <c r="A16" s="18"/>
      <c r="B16">
        <f>$G$3</f>
        <v>0</v>
      </c>
      <c r="Y16" t="s">
        <v>154</v>
      </c>
      <c r="Z16">
        <f>3*13</f>
        <v>39</v>
      </c>
      <c r="AA16" t="s">
        <v>123</v>
      </c>
    </row>
    <row r="17" spans="1:27" x14ac:dyDescent="0.3">
      <c r="A17" s="18"/>
      <c r="B17">
        <f>$H$3</f>
        <v>0</v>
      </c>
      <c r="P17">
        <f>SUM('Access Donut'!O8 + 'Sustainability Donut'!P9)</f>
        <v>0</v>
      </c>
      <c r="Q17">
        <f>SUM('Access Donut'!P8 + 'Sustainability Donut'!Q9)</f>
        <v>0</v>
      </c>
      <c r="R17">
        <f>SUM('Access Donut'!Q8 + 'Sustainability Donut'!R9)</f>
        <v>24</v>
      </c>
      <c r="S17">
        <f>SUM('Access Donut'!R8 + 'Sustainability Donut'!S9)</f>
        <v>0</v>
      </c>
      <c r="T17">
        <f>SUM('Access Donut'!S8 + 'Sustainability Donut'!T9)</f>
        <v>0</v>
      </c>
      <c r="U17">
        <f>SUM(P17:T17)</f>
        <v>24</v>
      </c>
      <c r="Y17" t="s">
        <v>155</v>
      </c>
      <c r="Z17">
        <f>13*2</f>
        <v>26</v>
      </c>
      <c r="AA17" t="s">
        <v>126</v>
      </c>
    </row>
    <row r="18" spans="1:27" x14ac:dyDescent="0.3">
      <c r="A18" s="18" t="s">
        <v>124</v>
      </c>
      <c r="B18">
        <f>$C$4</f>
        <v>0</v>
      </c>
      <c r="Y18" t="s">
        <v>156</v>
      </c>
      <c r="Z18">
        <f>13*1</f>
        <v>13</v>
      </c>
      <c r="AA18" t="s">
        <v>129</v>
      </c>
    </row>
    <row r="19" spans="1:27" x14ac:dyDescent="0.3">
      <c r="A19" s="18"/>
      <c r="B19">
        <f>$D$4</f>
        <v>0</v>
      </c>
      <c r="Y19" t="s">
        <v>157</v>
      </c>
      <c r="Z19">
        <v>0</v>
      </c>
      <c r="AA19">
        <v>12</v>
      </c>
    </row>
    <row r="20" spans="1:27" x14ac:dyDescent="0.3">
      <c r="A20" s="18"/>
      <c r="B20">
        <f>$E$4</f>
        <v>1</v>
      </c>
    </row>
    <row r="21" spans="1:27" x14ac:dyDescent="0.3">
      <c r="A21" s="18"/>
      <c r="B21">
        <f>$F$4</f>
        <v>0</v>
      </c>
    </row>
    <row r="22" spans="1:27" x14ac:dyDescent="0.3">
      <c r="A22" s="18"/>
      <c r="B22">
        <f>$G$4</f>
        <v>0</v>
      </c>
    </row>
    <row r="23" spans="1:27" x14ac:dyDescent="0.3">
      <c r="A23" s="18"/>
      <c r="B23">
        <f>$H$4</f>
        <v>0</v>
      </c>
    </row>
    <row r="24" spans="1:27" x14ac:dyDescent="0.3">
      <c r="A24" s="18" t="s">
        <v>158</v>
      </c>
      <c r="B24">
        <f>$C$5</f>
        <v>0</v>
      </c>
    </row>
    <row r="25" spans="1:27" x14ac:dyDescent="0.3">
      <c r="A25" s="18"/>
      <c r="B25">
        <f>$D$5</f>
        <v>0</v>
      </c>
    </row>
    <row r="26" spans="1:27" x14ac:dyDescent="0.3">
      <c r="A26" s="18"/>
      <c r="B26">
        <f>$E$5</f>
        <v>1</v>
      </c>
    </row>
    <row r="27" spans="1:27" x14ac:dyDescent="0.3">
      <c r="A27" s="18"/>
      <c r="B27">
        <f>$F$5</f>
        <v>0</v>
      </c>
    </row>
    <row r="28" spans="1:27" x14ac:dyDescent="0.3">
      <c r="A28" s="18"/>
      <c r="B28">
        <f>$G$5</f>
        <v>0</v>
      </c>
    </row>
    <row r="29" spans="1:27" x14ac:dyDescent="0.3">
      <c r="A29" s="18"/>
      <c r="B29">
        <f>$H$5</f>
        <v>0</v>
      </c>
    </row>
    <row r="30" spans="1:27" x14ac:dyDescent="0.3">
      <c r="A30" s="18" t="s">
        <v>130</v>
      </c>
      <c r="B30">
        <f>$C$6</f>
        <v>0</v>
      </c>
    </row>
    <row r="31" spans="1:27" x14ac:dyDescent="0.3">
      <c r="A31" s="18"/>
      <c r="B31">
        <f>$D$6</f>
        <v>0</v>
      </c>
    </row>
    <row r="32" spans="1:27" x14ac:dyDescent="0.3">
      <c r="A32" s="18"/>
      <c r="B32">
        <f>$E$6</f>
        <v>1</v>
      </c>
    </row>
    <row r="33" spans="1:2" x14ac:dyDescent="0.3">
      <c r="A33" s="18"/>
      <c r="B33">
        <f>$F$6</f>
        <v>0</v>
      </c>
    </row>
    <row r="34" spans="1:2" x14ac:dyDescent="0.3">
      <c r="A34" s="18"/>
      <c r="B34">
        <f>$G$6</f>
        <v>0</v>
      </c>
    </row>
    <row r="35" spans="1:2" x14ac:dyDescent="0.3">
      <c r="A35" s="18"/>
      <c r="B35">
        <f>$H$6</f>
        <v>0</v>
      </c>
    </row>
    <row r="36" spans="1:2" x14ac:dyDescent="0.3">
      <c r="A36" s="18" t="s">
        <v>159</v>
      </c>
      <c r="B36">
        <f>$C$7</f>
        <v>0</v>
      </c>
    </row>
    <row r="37" spans="1:2" x14ac:dyDescent="0.3">
      <c r="A37" s="18"/>
      <c r="B37">
        <f>$D$7</f>
        <v>0</v>
      </c>
    </row>
    <row r="38" spans="1:2" x14ac:dyDescent="0.3">
      <c r="A38" s="18"/>
      <c r="B38">
        <f>$E$7</f>
        <v>1</v>
      </c>
    </row>
    <row r="39" spans="1:2" x14ac:dyDescent="0.3">
      <c r="A39" s="18"/>
      <c r="B39">
        <f>$F$7</f>
        <v>0</v>
      </c>
    </row>
    <row r="40" spans="1:2" x14ac:dyDescent="0.3">
      <c r="A40" s="18"/>
      <c r="B40">
        <f>$G$7</f>
        <v>0</v>
      </c>
    </row>
    <row r="41" spans="1:2" x14ac:dyDescent="0.3">
      <c r="A41" s="18"/>
      <c r="B41">
        <f>$H$7</f>
        <v>0</v>
      </c>
    </row>
    <row r="42" spans="1:2" x14ac:dyDescent="0.3">
      <c r="A42" s="18" t="s">
        <v>135</v>
      </c>
      <c r="B42">
        <f>$C$8</f>
        <v>0</v>
      </c>
    </row>
    <row r="43" spans="1:2" x14ac:dyDescent="0.3">
      <c r="A43" s="18"/>
      <c r="B43">
        <f>$D$8</f>
        <v>0</v>
      </c>
    </row>
    <row r="44" spans="1:2" x14ac:dyDescent="0.3">
      <c r="A44" s="18"/>
      <c r="B44">
        <f>$E$8</f>
        <v>1</v>
      </c>
    </row>
    <row r="45" spans="1:2" x14ac:dyDescent="0.3">
      <c r="A45" s="18"/>
      <c r="B45">
        <f>$F$8</f>
        <v>0</v>
      </c>
    </row>
    <row r="46" spans="1:2" x14ac:dyDescent="0.3">
      <c r="A46" s="18"/>
      <c r="B46">
        <f>$G$8</f>
        <v>0</v>
      </c>
    </row>
    <row r="47" spans="1:2" x14ac:dyDescent="0.3">
      <c r="A47" s="18"/>
      <c r="B47">
        <f>$H$8</f>
        <v>0</v>
      </c>
    </row>
    <row r="48" spans="1:2" x14ac:dyDescent="0.3">
      <c r="A48" s="18" t="s">
        <v>137</v>
      </c>
      <c r="B48">
        <f>$C$9</f>
        <v>0</v>
      </c>
    </row>
    <row r="49" spans="1:2" x14ac:dyDescent="0.3">
      <c r="A49" s="2"/>
      <c r="B49">
        <f>$D$9</f>
        <v>0</v>
      </c>
    </row>
    <row r="50" spans="1:2" x14ac:dyDescent="0.3">
      <c r="A50" s="2"/>
      <c r="B50">
        <f>$E$9</f>
        <v>1</v>
      </c>
    </row>
    <row r="51" spans="1:2" x14ac:dyDescent="0.3">
      <c r="A51" s="2"/>
      <c r="B51">
        <f>$F$9</f>
        <v>0</v>
      </c>
    </row>
    <row r="52" spans="1:2" x14ac:dyDescent="0.3">
      <c r="A52" s="2"/>
      <c r="B52">
        <f>$G$9</f>
        <v>0</v>
      </c>
    </row>
    <row r="53" spans="1:2" x14ac:dyDescent="0.3">
      <c r="B53">
        <f>$H$9</f>
        <v>0</v>
      </c>
    </row>
  </sheetData>
  <sheetProtection selectLockedCells="1" selectUn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B5937-4D86-461F-A8E6-D5DC3680CB5C}">
  <sheetPr codeName="Sheet9"/>
  <dimension ref="A1:B33"/>
  <sheetViews>
    <sheetView workbookViewId="0">
      <selection activeCell="C32" sqref="C32"/>
    </sheetView>
  </sheetViews>
  <sheetFormatPr defaultRowHeight="14.4" x14ac:dyDescent="0.3"/>
  <cols>
    <col min="1" max="1" width="13.6640625" bestFit="1" customWidth="1"/>
  </cols>
  <sheetData>
    <row r="1" spans="1:2" ht="15" thickBot="1" x14ac:dyDescent="0.35">
      <c r="A1" s="19" t="s">
        <v>160</v>
      </c>
      <c r="B1" s="19" t="s">
        <v>161</v>
      </c>
    </row>
    <row r="2" spans="1:2" x14ac:dyDescent="0.3">
      <c r="A2" t="s">
        <v>162</v>
      </c>
      <c r="B2">
        <v>2</v>
      </c>
    </row>
    <row r="3" spans="1:2" x14ac:dyDescent="0.3">
      <c r="A3" t="s">
        <v>163</v>
      </c>
      <c r="B3">
        <v>1</v>
      </c>
    </row>
    <row r="4" spans="1:2" x14ac:dyDescent="0.3">
      <c r="A4" t="s">
        <v>164</v>
      </c>
      <c r="B4">
        <v>0</v>
      </c>
    </row>
    <row r="5" spans="1:2" x14ac:dyDescent="0.3">
      <c r="A5" t="s">
        <v>165</v>
      </c>
      <c r="B5">
        <v>-1</v>
      </c>
    </row>
    <row r="6" spans="1:2" x14ac:dyDescent="0.3">
      <c r="A6" t="s">
        <v>166</v>
      </c>
      <c r="B6">
        <v>-2</v>
      </c>
    </row>
    <row r="9" spans="1:2" x14ac:dyDescent="0.3">
      <c r="A9" t="s">
        <v>167</v>
      </c>
      <c r="B9">
        <v>2</v>
      </c>
    </row>
    <row r="10" spans="1:2" x14ac:dyDescent="0.3">
      <c r="A10" t="s">
        <v>168</v>
      </c>
      <c r="B10">
        <v>1</v>
      </c>
    </row>
    <row r="11" spans="1:2" x14ac:dyDescent="0.3">
      <c r="A11" t="s">
        <v>169</v>
      </c>
      <c r="B11">
        <v>0</v>
      </c>
    </row>
    <row r="12" spans="1:2" x14ac:dyDescent="0.3">
      <c r="A12" t="s">
        <v>170</v>
      </c>
      <c r="B12">
        <v>-1</v>
      </c>
    </row>
    <row r="13" spans="1:2" x14ac:dyDescent="0.3">
      <c r="A13" t="s">
        <v>171</v>
      </c>
      <c r="B13">
        <v>-2</v>
      </c>
    </row>
    <row r="15" spans="1:2" x14ac:dyDescent="0.3">
      <c r="A15" t="s">
        <v>172</v>
      </c>
    </row>
    <row r="16" spans="1:2" x14ac:dyDescent="0.3">
      <c r="A16" t="s">
        <v>173</v>
      </c>
    </row>
    <row r="17" spans="1:2" x14ac:dyDescent="0.3">
      <c r="A17" t="s">
        <v>174</v>
      </c>
    </row>
    <row r="19" spans="1:2" x14ac:dyDescent="0.3">
      <c r="A19" t="s">
        <v>172</v>
      </c>
      <c r="B19">
        <v>2</v>
      </c>
    </row>
    <row r="20" spans="1:2" x14ac:dyDescent="0.3">
      <c r="A20" t="s">
        <v>173</v>
      </c>
      <c r="B20">
        <v>-2</v>
      </c>
    </row>
    <row r="21" spans="1:2" x14ac:dyDescent="0.3">
      <c r="A21" t="s">
        <v>175</v>
      </c>
      <c r="B21">
        <v>-1</v>
      </c>
    </row>
    <row r="24" spans="1:2" x14ac:dyDescent="0.3">
      <c r="A24" t="s">
        <v>176</v>
      </c>
    </row>
    <row r="25" spans="1:2" x14ac:dyDescent="0.3">
      <c r="A25" t="s">
        <v>177</v>
      </c>
    </row>
    <row r="26" spans="1:2" x14ac:dyDescent="0.3">
      <c r="A26" t="s">
        <v>178</v>
      </c>
    </row>
    <row r="27" spans="1:2" x14ac:dyDescent="0.3">
      <c r="A27" t="s">
        <v>179</v>
      </c>
    </row>
    <row r="28" spans="1:2" x14ac:dyDescent="0.3">
      <c r="A28" t="s">
        <v>180</v>
      </c>
    </row>
    <row r="29" spans="1:2" x14ac:dyDescent="0.3">
      <c r="A29" t="s">
        <v>181</v>
      </c>
    </row>
    <row r="30" spans="1:2" x14ac:dyDescent="0.3">
      <c r="A30" t="s">
        <v>182</v>
      </c>
    </row>
    <row r="31" spans="1:2" x14ac:dyDescent="0.3">
      <c r="A31" t="s">
        <v>183</v>
      </c>
    </row>
    <row r="32" spans="1:2" x14ac:dyDescent="0.3">
      <c r="A32" t="s">
        <v>184</v>
      </c>
    </row>
    <row r="33" spans="1:1" x14ac:dyDescent="0.3">
      <c r="A33" t="s">
        <v>185</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17096FD0D6324AB2F0E2D1557CDA50" ma:contentTypeVersion="8" ma:contentTypeDescription="Create a new document." ma:contentTypeScope="" ma:versionID="334b9d301cede81d2825e334aed7ed40">
  <xsd:schema xmlns:xsd="http://www.w3.org/2001/XMLSchema" xmlns:xs="http://www.w3.org/2001/XMLSchema" xmlns:p="http://schemas.microsoft.com/office/2006/metadata/properties" xmlns:ns3="3626a240-9889-48b2-a73f-7d2dfb5f8a85" xmlns:ns4="7a338d1d-be25-4593-b090-8346b4455616" targetNamespace="http://schemas.microsoft.com/office/2006/metadata/properties" ma:root="true" ma:fieldsID="4b642d3bdb8f35aa0f1d08750b3a9bd5" ns3:_="" ns4:_="">
    <xsd:import namespace="3626a240-9889-48b2-a73f-7d2dfb5f8a85"/>
    <xsd:import namespace="7a338d1d-be25-4593-b090-8346b4455616"/>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26a240-9889-48b2-a73f-7d2dfb5f8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338d1d-be25-4593-b090-8346b445561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626a240-9889-48b2-a73f-7d2dfb5f8a85" xsi:nil="true"/>
  </documentManagement>
</p:properties>
</file>

<file path=customXml/itemProps1.xml><?xml version="1.0" encoding="utf-8"?>
<ds:datastoreItem xmlns:ds="http://schemas.openxmlformats.org/officeDocument/2006/customXml" ds:itemID="{82EF7695-4B15-4C7F-B38E-228BADA29FAD}">
  <ds:schemaRefs>
    <ds:schemaRef ds:uri="http://schemas.microsoft.com/sharepoint/v3/contenttype/forms"/>
  </ds:schemaRefs>
</ds:datastoreItem>
</file>

<file path=customXml/itemProps2.xml><?xml version="1.0" encoding="utf-8"?>
<ds:datastoreItem xmlns:ds="http://schemas.openxmlformats.org/officeDocument/2006/customXml" ds:itemID="{01E00197-69D5-4018-9D9B-869E722A1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26a240-9889-48b2-a73f-7d2dfb5f8a85"/>
    <ds:schemaRef ds:uri="7a338d1d-be25-4593-b090-8346b44556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D9402C-0A44-48D0-9B75-947259CDAFF7}">
  <ds:schemaRefs>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7a338d1d-be25-4593-b090-8346b4455616"/>
    <ds:schemaRef ds:uri="3626a240-9889-48b2-a73f-7d2dfb5f8a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Introduction</vt:lpstr>
      <vt:lpstr>Event Details</vt:lpstr>
      <vt:lpstr>Accessibility</vt:lpstr>
      <vt:lpstr>Environmental Sustainability</vt:lpstr>
      <vt:lpstr>Dashboard</vt:lpstr>
      <vt:lpstr>Recommendations</vt:lpstr>
      <vt:lpstr>Access Donut</vt:lpstr>
      <vt:lpstr>Sustainability Donut</vt:lpstr>
      <vt:lpstr>Dropdowns</vt:lpstr>
      <vt:lpstr>ACCESIBILITY</vt:lpstr>
      <vt:lpstr>DASHBOARD</vt:lpstr>
      <vt:lpstr>EVENT.DETAILS</vt:lpstr>
      <vt:lpstr>Introduction</vt:lpstr>
      <vt:lpstr>SUMMARY</vt:lpstr>
      <vt:lpstr>Summary.section</vt:lpstr>
      <vt:lpstr>SUSTAINABILITY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annal</dc:creator>
  <cp:keywords/>
  <dc:description/>
  <cp:lastModifiedBy>Anna Lansley</cp:lastModifiedBy>
  <cp:revision/>
  <dcterms:created xsi:type="dcterms:W3CDTF">2023-01-17T22:20:23Z</dcterms:created>
  <dcterms:modified xsi:type="dcterms:W3CDTF">2025-10-07T12:15:50Z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0x010100E717096FD0D6324AB2F0E2D1557CDA50</vt:lpwstr>
  </property>
</Properties>
</file>